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ATRICES  2018\CARLOS\"/>
    </mc:Choice>
  </mc:AlternateContent>
  <bookViews>
    <workbookView xWindow="0" yWindow="0" windowWidth="22770" windowHeight="8160" activeTab="4"/>
  </bookViews>
  <sheets>
    <sheet name="ADMINISTRATIVO" sheetId="1" r:id="rId1"/>
    <sheet name="GRANDES CLIENTES" sheetId="4" r:id="rId2"/>
    <sheet name="PQR" sheetId="5" r:id="rId3"/>
    <sheet name="TERRENO" sheetId="6" r:id="rId4"/>
    <sheet name="DEFRAUDACIÓN" sheetId="7" r:id="rId5"/>
    <sheet name="PELIGROS" sheetId="2" r:id="rId6"/>
    <sheet name="FUNCIONES" sheetId="3" r:id="rId7"/>
  </sheets>
  <externalReferences>
    <externalReference r:id="rId8"/>
  </externalReferences>
  <definedNames>
    <definedName name="_xlnm._FilterDatabase" localSheetId="0" hidden="1">ADMINISTRATIVO!$A$10:$AD$65</definedName>
    <definedName name="_xlnm._FilterDatabase" localSheetId="4" hidden="1">DEFRAUDACIÓN!$A$10:$AD$40</definedName>
    <definedName name="_xlnm._FilterDatabase" localSheetId="1" hidden="1">'GRANDES CLIENTES'!$A$10:$AD$33</definedName>
    <definedName name="_xlnm._FilterDatabase" localSheetId="2" hidden="1">PQR!$A$10:$AD$46</definedName>
    <definedName name="_xlnm._FilterDatabase" localSheetId="3" hidden="1">TERRENO!$A$10:$AD$38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40" i="7" l="1"/>
  <c r="W40" i="7"/>
  <c r="Q40" i="7"/>
  <c r="R40" i="7" s="1"/>
  <c r="T40" i="7" s="1"/>
  <c r="U40" i="7" s="1"/>
  <c r="M40" i="7"/>
  <c r="L40" i="7"/>
  <c r="J40" i="7"/>
  <c r="G40" i="7"/>
  <c r="AB39" i="7"/>
  <c r="W39" i="7"/>
  <c r="Q39" i="7"/>
  <c r="S39" i="7" s="1"/>
  <c r="M39" i="7"/>
  <c r="L39" i="7"/>
  <c r="J39" i="7"/>
  <c r="G39" i="7"/>
  <c r="AB38" i="7"/>
  <c r="W38" i="7"/>
  <c r="Q38" i="7"/>
  <c r="S38" i="7" s="1"/>
  <c r="M38" i="7"/>
  <c r="L38" i="7"/>
  <c r="J38" i="7"/>
  <c r="G38" i="7"/>
  <c r="AB37" i="7"/>
  <c r="W37" i="7"/>
  <c r="Q37" i="7"/>
  <c r="S37" i="7" s="1"/>
  <c r="M37" i="7"/>
  <c r="L37" i="7"/>
  <c r="J37" i="7"/>
  <c r="G37" i="7"/>
  <c r="AB36" i="7"/>
  <c r="W36" i="7"/>
  <c r="Q36" i="7"/>
  <c r="R36" i="7" s="1"/>
  <c r="T36" i="7" s="1"/>
  <c r="U36" i="7" s="1"/>
  <c r="M36" i="7"/>
  <c r="L36" i="7"/>
  <c r="J36" i="7"/>
  <c r="G36" i="7"/>
  <c r="AB35" i="7"/>
  <c r="W35" i="7"/>
  <c r="S35" i="7"/>
  <c r="R35" i="7"/>
  <c r="T35" i="7" s="1"/>
  <c r="U35" i="7" s="1"/>
  <c r="Q35" i="7"/>
  <c r="M35" i="7"/>
  <c r="L35" i="7"/>
  <c r="J35" i="7"/>
  <c r="G35" i="7"/>
  <c r="AB34" i="7"/>
  <c r="W34" i="7"/>
  <c r="R34" i="7"/>
  <c r="T34" i="7" s="1"/>
  <c r="U34" i="7" s="1"/>
  <c r="Q34" i="7"/>
  <c r="S34" i="7" s="1"/>
  <c r="M34" i="7"/>
  <c r="L34" i="7"/>
  <c r="J34" i="7"/>
  <c r="G34" i="7"/>
  <c r="AB33" i="7"/>
  <c r="W33" i="7"/>
  <c r="Q33" i="7"/>
  <c r="S33" i="7" s="1"/>
  <c r="M33" i="7"/>
  <c r="L33" i="7"/>
  <c r="J33" i="7"/>
  <c r="G33" i="7"/>
  <c r="AB32" i="7"/>
  <c r="W32" i="7"/>
  <c r="Q32" i="7"/>
  <c r="R32" i="7" s="1"/>
  <c r="T32" i="7" s="1"/>
  <c r="U32" i="7" s="1"/>
  <c r="M32" i="7"/>
  <c r="L32" i="7"/>
  <c r="J32" i="7"/>
  <c r="G32" i="7"/>
  <c r="W20" i="7"/>
  <c r="W21" i="7"/>
  <c r="W22" i="7"/>
  <c r="W23" i="7"/>
  <c r="W24" i="7"/>
  <c r="W25" i="7"/>
  <c r="W26" i="7"/>
  <c r="W27" i="7"/>
  <c r="W28" i="7"/>
  <c r="W29" i="7"/>
  <c r="W30" i="7"/>
  <c r="W31" i="7"/>
  <c r="J20" i="7"/>
  <c r="L20" i="7"/>
  <c r="M20" i="7"/>
  <c r="J21" i="7"/>
  <c r="L21" i="7"/>
  <c r="M21" i="7"/>
  <c r="J22" i="7"/>
  <c r="L22" i="7"/>
  <c r="M22" i="7"/>
  <c r="J23" i="7"/>
  <c r="L23" i="7"/>
  <c r="M23" i="7"/>
  <c r="J24" i="7"/>
  <c r="L24" i="7"/>
  <c r="M24" i="7"/>
  <c r="J25" i="7"/>
  <c r="L25" i="7"/>
  <c r="M25" i="7"/>
  <c r="J26" i="7"/>
  <c r="L26" i="7"/>
  <c r="M26" i="7"/>
  <c r="J27" i="7"/>
  <c r="L27" i="7"/>
  <c r="M27" i="7"/>
  <c r="J28" i="7"/>
  <c r="L28" i="7"/>
  <c r="M28" i="7"/>
  <c r="J29" i="7"/>
  <c r="L29" i="7"/>
  <c r="M29" i="7"/>
  <c r="J30" i="7"/>
  <c r="L30" i="7"/>
  <c r="M30" i="7"/>
  <c r="J31" i="7"/>
  <c r="L31" i="7"/>
  <c r="M31" i="7"/>
  <c r="G20" i="7"/>
  <c r="G21" i="7"/>
  <c r="G22" i="7"/>
  <c r="G23" i="7"/>
  <c r="G24" i="7"/>
  <c r="G25" i="7"/>
  <c r="G26" i="7"/>
  <c r="G27" i="7"/>
  <c r="G28" i="7"/>
  <c r="G29" i="7"/>
  <c r="G30" i="7"/>
  <c r="G31" i="7"/>
  <c r="AB31" i="7"/>
  <c r="Q31" i="7"/>
  <c r="S31" i="7" s="1"/>
  <c r="AB30" i="7"/>
  <c r="Q30" i="7"/>
  <c r="S30" i="7" s="1"/>
  <c r="AB29" i="7"/>
  <c r="Q29" i="7"/>
  <c r="S29" i="7" s="1"/>
  <c r="AB28" i="7"/>
  <c r="Q28" i="7"/>
  <c r="S28" i="7" s="1"/>
  <c r="AB27" i="7"/>
  <c r="Q27" i="7"/>
  <c r="S27" i="7" s="1"/>
  <c r="AB26" i="7"/>
  <c r="Q26" i="7"/>
  <c r="S26" i="7" s="1"/>
  <c r="AB25" i="7"/>
  <c r="Q25" i="7"/>
  <c r="S25" i="7" s="1"/>
  <c r="AB24" i="7"/>
  <c r="Q24" i="7"/>
  <c r="S24" i="7" s="1"/>
  <c r="AB23" i="7"/>
  <c r="Q23" i="7"/>
  <c r="S23" i="7" s="1"/>
  <c r="AB22" i="7"/>
  <c r="S22" i="7"/>
  <c r="R22" i="7"/>
  <c r="T22" i="7" s="1"/>
  <c r="U22" i="7" s="1"/>
  <c r="Q22" i="7"/>
  <c r="AB21" i="7"/>
  <c r="S21" i="7"/>
  <c r="R21" i="7"/>
  <c r="T21" i="7" s="1"/>
  <c r="U21" i="7" s="1"/>
  <c r="Q21" i="7"/>
  <c r="AB20" i="7"/>
  <c r="Q20" i="7"/>
  <c r="S20" i="7" s="1"/>
  <c r="AB11" i="7"/>
  <c r="AB12" i="7"/>
  <c r="AB13" i="7"/>
  <c r="AB14" i="7"/>
  <c r="AB15" i="7"/>
  <c r="AB16" i="7"/>
  <c r="AB17" i="7"/>
  <c r="AB18" i="7"/>
  <c r="AB19" i="7"/>
  <c r="W11" i="7"/>
  <c r="W12" i="7"/>
  <c r="W13" i="7"/>
  <c r="W14" i="7"/>
  <c r="W15" i="7"/>
  <c r="W16" i="7"/>
  <c r="W17" i="7"/>
  <c r="W18" i="7"/>
  <c r="W19" i="7"/>
  <c r="J11" i="7"/>
  <c r="L11" i="7"/>
  <c r="M11" i="7"/>
  <c r="J12" i="7"/>
  <c r="L12" i="7"/>
  <c r="M12" i="7"/>
  <c r="J13" i="7"/>
  <c r="L13" i="7"/>
  <c r="M13" i="7"/>
  <c r="J14" i="7"/>
  <c r="L14" i="7"/>
  <c r="M14" i="7"/>
  <c r="J15" i="7"/>
  <c r="L15" i="7"/>
  <c r="M15" i="7"/>
  <c r="J16" i="7"/>
  <c r="L16" i="7"/>
  <c r="M16" i="7"/>
  <c r="J17" i="7"/>
  <c r="L17" i="7"/>
  <c r="M17" i="7"/>
  <c r="J18" i="7"/>
  <c r="L18" i="7"/>
  <c r="M18" i="7"/>
  <c r="J19" i="7"/>
  <c r="L19" i="7"/>
  <c r="M19" i="7"/>
  <c r="G11" i="7"/>
  <c r="G12" i="7"/>
  <c r="G13" i="7"/>
  <c r="G14" i="7"/>
  <c r="G15" i="7"/>
  <c r="G16" i="7"/>
  <c r="G17" i="7"/>
  <c r="G18" i="7"/>
  <c r="G19" i="7"/>
  <c r="S19" i="7"/>
  <c r="Q19" i="7"/>
  <c r="R19" i="7" s="1"/>
  <c r="T19" i="7" s="1"/>
  <c r="U19" i="7" s="1"/>
  <c r="Q18" i="7"/>
  <c r="R18" i="7" s="1"/>
  <c r="T18" i="7" s="1"/>
  <c r="U18" i="7" s="1"/>
  <c r="R17" i="7"/>
  <c r="T17" i="7" s="1"/>
  <c r="U17" i="7" s="1"/>
  <c r="Q17" i="7"/>
  <c r="S17" i="7" s="1"/>
  <c r="Q16" i="7"/>
  <c r="S16" i="7" s="1"/>
  <c r="Q15" i="7"/>
  <c r="R15" i="7" s="1"/>
  <c r="T15" i="7" s="1"/>
  <c r="U15" i="7" s="1"/>
  <c r="Q14" i="7"/>
  <c r="R14" i="7" s="1"/>
  <c r="T14" i="7" s="1"/>
  <c r="U14" i="7" s="1"/>
  <c r="Q13" i="7"/>
  <c r="S13" i="7" s="1"/>
  <c r="Q12" i="7"/>
  <c r="S12" i="7" s="1"/>
  <c r="Q11" i="7"/>
  <c r="S11" i="7" s="1"/>
  <c r="AB38" i="6"/>
  <c r="W38" i="6"/>
  <c r="Q38" i="6"/>
  <c r="R38" i="6" s="1"/>
  <c r="T38" i="6" s="1"/>
  <c r="U38" i="6" s="1"/>
  <c r="M38" i="6"/>
  <c r="L38" i="6"/>
  <c r="J38" i="6"/>
  <c r="G38" i="6"/>
  <c r="AB37" i="6"/>
  <c r="W37" i="6"/>
  <c r="Q37" i="6"/>
  <c r="S37" i="6" s="1"/>
  <c r="M37" i="6"/>
  <c r="L37" i="6"/>
  <c r="J37" i="6"/>
  <c r="G37" i="6"/>
  <c r="AB36" i="6"/>
  <c r="W36" i="6"/>
  <c r="Q36" i="6"/>
  <c r="S36" i="6" s="1"/>
  <c r="M36" i="6"/>
  <c r="L36" i="6"/>
  <c r="J36" i="6"/>
  <c r="G36" i="6"/>
  <c r="AB35" i="6"/>
  <c r="W35" i="6"/>
  <c r="Q35" i="6"/>
  <c r="S35" i="6" s="1"/>
  <c r="M35" i="6"/>
  <c r="L35" i="6"/>
  <c r="J35" i="6"/>
  <c r="G35" i="6"/>
  <c r="AB34" i="6"/>
  <c r="W34" i="6"/>
  <c r="Q34" i="6"/>
  <c r="S34" i="6" s="1"/>
  <c r="M34" i="6"/>
  <c r="L34" i="6"/>
  <c r="J34" i="6"/>
  <c r="G34" i="6"/>
  <c r="AB33" i="6"/>
  <c r="W33" i="6"/>
  <c r="R33" i="6"/>
  <c r="T33" i="6" s="1"/>
  <c r="U33" i="6" s="1"/>
  <c r="Q33" i="6"/>
  <c r="S33" i="6" s="1"/>
  <c r="M33" i="6"/>
  <c r="L33" i="6"/>
  <c r="J33" i="6"/>
  <c r="G33" i="6"/>
  <c r="AB32" i="6"/>
  <c r="W32" i="6"/>
  <c r="R32" i="6"/>
  <c r="T32" i="6" s="1"/>
  <c r="U32" i="6" s="1"/>
  <c r="Q32" i="6"/>
  <c r="S32" i="6" s="1"/>
  <c r="M32" i="6"/>
  <c r="L32" i="6"/>
  <c r="J32" i="6"/>
  <c r="G32" i="6"/>
  <c r="AB31" i="6"/>
  <c r="W31" i="6"/>
  <c r="Q31" i="6"/>
  <c r="S31" i="6" s="1"/>
  <c r="M31" i="6"/>
  <c r="L31" i="6"/>
  <c r="J31" i="6"/>
  <c r="G31" i="6"/>
  <c r="AB30" i="6"/>
  <c r="W30" i="6"/>
  <c r="Q30" i="6"/>
  <c r="R30" i="6" s="1"/>
  <c r="T30" i="6" s="1"/>
  <c r="U30" i="6" s="1"/>
  <c r="M30" i="6"/>
  <c r="L30" i="6"/>
  <c r="J30" i="6"/>
  <c r="G30" i="6"/>
  <c r="AB29" i="6"/>
  <c r="W29" i="6"/>
  <c r="Q29" i="6"/>
  <c r="S29" i="6" s="1"/>
  <c r="M29" i="6"/>
  <c r="L29" i="6"/>
  <c r="J29" i="6"/>
  <c r="G29" i="6"/>
  <c r="AB28" i="6"/>
  <c r="W28" i="6"/>
  <c r="Q28" i="6"/>
  <c r="S28" i="6" s="1"/>
  <c r="M28" i="6"/>
  <c r="L28" i="6"/>
  <c r="J28" i="6"/>
  <c r="G28" i="6"/>
  <c r="AB27" i="6"/>
  <c r="W27" i="6"/>
  <c r="Q27" i="6"/>
  <c r="S27" i="6" s="1"/>
  <c r="M27" i="6"/>
  <c r="L27" i="6"/>
  <c r="J27" i="6"/>
  <c r="G27" i="6"/>
  <c r="AB26" i="6"/>
  <c r="W26" i="6"/>
  <c r="Q26" i="6"/>
  <c r="S26" i="6" s="1"/>
  <c r="M26" i="6"/>
  <c r="L26" i="6"/>
  <c r="J26" i="6"/>
  <c r="G26" i="6"/>
  <c r="AB24" i="6"/>
  <c r="W24" i="6"/>
  <c r="Q24" i="6"/>
  <c r="R24" i="6" s="1"/>
  <c r="T24" i="6" s="1"/>
  <c r="U24" i="6" s="1"/>
  <c r="M24" i="6"/>
  <c r="L24" i="6"/>
  <c r="J24" i="6"/>
  <c r="G24" i="6"/>
  <c r="AB11" i="6"/>
  <c r="AB12" i="6"/>
  <c r="AB13" i="6"/>
  <c r="AB14" i="6"/>
  <c r="AB15" i="6"/>
  <c r="AB16" i="6"/>
  <c r="AB17" i="6"/>
  <c r="AB18" i="6"/>
  <c r="AB19" i="6"/>
  <c r="AB20" i="6"/>
  <c r="AB21" i="6"/>
  <c r="AB22" i="6"/>
  <c r="AB23" i="6"/>
  <c r="AB25" i="6"/>
  <c r="W11" i="6"/>
  <c r="W12" i="6"/>
  <c r="W13" i="6"/>
  <c r="W14" i="6"/>
  <c r="W15" i="6"/>
  <c r="W16" i="6"/>
  <c r="W17" i="6"/>
  <c r="W18" i="6"/>
  <c r="W19" i="6"/>
  <c r="W20" i="6"/>
  <c r="W21" i="6"/>
  <c r="W22" i="6"/>
  <c r="W23" i="6"/>
  <c r="W25" i="6"/>
  <c r="J11" i="6"/>
  <c r="L11" i="6"/>
  <c r="M11" i="6"/>
  <c r="J12" i="6"/>
  <c r="L12" i="6"/>
  <c r="M12" i="6"/>
  <c r="J13" i="6"/>
  <c r="L13" i="6"/>
  <c r="M13" i="6"/>
  <c r="J14" i="6"/>
  <c r="L14" i="6"/>
  <c r="M14" i="6"/>
  <c r="J15" i="6"/>
  <c r="L15" i="6"/>
  <c r="M15" i="6"/>
  <c r="J16" i="6"/>
  <c r="L16" i="6"/>
  <c r="M16" i="6"/>
  <c r="J17" i="6"/>
  <c r="L17" i="6"/>
  <c r="M17" i="6"/>
  <c r="J18" i="6"/>
  <c r="L18" i="6"/>
  <c r="M18" i="6"/>
  <c r="J19" i="6"/>
  <c r="L19" i="6"/>
  <c r="M19" i="6"/>
  <c r="J20" i="6"/>
  <c r="L20" i="6"/>
  <c r="M20" i="6"/>
  <c r="J21" i="6"/>
  <c r="L21" i="6"/>
  <c r="M21" i="6"/>
  <c r="J22" i="6"/>
  <c r="L22" i="6"/>
  <c r="M22" i="6"/>
  <c r="J23" i="6"/>
  <c r="L23" i="6"/>
  <c r="M23" i="6"/>
  <c r="J25" i="6"/>
  <c r="L25" i="6"/>
  <c r="M25" i="6"/>
  <c r="G11" i="6"/>
  <c r="G12" i="6"/>
  <c r="G13" i="6"/>
  <c r="G14" i="6"/>
  <c r="G15" i="6"/>
  <c r="G16" i="6"/>
  <c r="G17" i="6"/>
  <c r="G18" i="6"/>
  <c r="G19" i="6"/>
  <c r="G20" i="6"/>
  <c r="G21" i="6"/>
  <c r="G22" i="6"/>
  <c r="G23" i="6"/>
  <c r="G25" i="6"/>
  <c r="D11" i="6"/>
  <c r="C11" i="6"/>
  <c r="Q25" i="6"/>
  <c r="R25" i="6" s="1"/>
  <c r="T25" i="6" s="1"/>
  <c r="U25" i="6" s="1"/>
  <c r="S23" i="6"/>
  <c r="R23" i="6"/>
  <c r="T23" i="6" s="1"/>
  <c r="U23" i="6" s="1"/>
  <c r="Q23" i="6"/>
  <c r="Q22" i="6"/>
  <c r="S22" i="6" s="1"/>
  <c r="Q21" i="6"/>
  <c r="S21" i="6" s="1"/>
  <c r="Q20" i="6"/>
  <c r="S20" i="6" s="1"/>
  <c r="Q19" i="6"/>
  <c r="R19" i="6" s="1"/>
  <c r="T19" i="6" s="1"/>
  <c r="U19" i="6" s="1"/>
  <c r="Q18" i="6"/>
  <c r="S18" i="6" s="1"/>
  <c r="Q17" i="6"/>
  <c r="S17" i="6" s="1"/>
  <c r="Q16" i="6"/>
  <c r="S16" i="6" s="1"/>
  <c r="Q15" i="6"/>
  <c r="S15" i="6" s="1"/>
  <c r="Q14" i="6"/>
  <c r="S14" i="6" s="1"/>
  <c r="Q13" i="6"/>
  <c r="S13" i="6" s="1"/>
  <c r="Q12" i="6"/>
  <c r="S12" i="6" s="1"/>
  <c r="Q11" i="6"/>
  <c r="S11" i="6" s="1"/>
  <c r="AB38" i="5"/>
  <c r="AB39" i="5"/>
  <c r="AB40" i="5"/>
  <c r="AB41" i="5"/>
  <c r="AB42" i="5"/>
  <c r="AB43" i="5"/>
  <c r="AB44" i="5"/>
  <c r="AB45" i="5"/>
  <c r="AB46" i="5"/>
  <c r="W38" i="5"/>
  <c r="W39" i="5"/>
  <c r="W40" i="5"/>
  <c r="W41" i="5"/>
  <c r="W42" i="5"/>
  <c r="W43" i="5"/>
  <c r="W44" i="5"/>
  <c r="W45" i="5"/>
  <c r="W46" i="5"/>
  <c r="J38" i="5"/>
  <c r="L38" i="5"/>
  <c r="M38" i="5"/>
  <c r="J39" i="5"/>
  <c r="L39" i="5"/>
  <c r="M39" i="5"/>
  <c r="J40" i="5"/>
  <c r="L40" i="5"/>
  <c r="M40" i="5"/>
  <c r="J41" i="5"/>
  <c r="L41" i="5"/>
  <c r="M41" i="5"/>
  <c r="J42" i="5"/>
  <c r="L42" i="5"/>
  <c r="M42" i="5"/>
  <c r="J43" i="5"/>
  <c r="L43" i="5"/>
  <c r="M43" i="5"/>
  <c r="J44" i="5"/>
  <c r="L44" i="5"/>
  <c r="M44" i="5"/>
  <c r="J45" i="5"/>
  <c r="L45" i="5"/>
  <c r="M45" i="5"/>
  <c r="J46" i="5"/>
  <c r="L46" i="5"/>
  <c r="M46" i="5"/>
  <c r="G38" i="5"/>
  <c r="G39" i="5"/>
  <c r="G40" i="5"/>
  <c r="G41" i="5"/>
  <c r="G42" i="5"/>
  <c r="G43" i="5"/>
  <c r="G44" i="5"/>
  <c r="G45" i="5"/>
  <c r="G46" i="5"/>
  <c r="D38" i="5"/>
  <c r="C38" i="5"/>
  <c r="Q46" i="5"/>
  <c r="S46" i="5" s="1"/>
  <c r="Q45" i="5"/>
  <c r="R45" i="5" s="1"/>
  <c r="T45" i="5" s="1"/>
  <c r="U45" i="5" s="1"/>
  <c r="R44" i="5"/>
  <c r="T44" i="5" s="1"/>
  <c r="U44" i="5" s="1"/>
  <c r="Q44" i="5"/>
  <c r="S44" i="5" s="1"/>
  <c r="Q43" i="5"/>
  <c r="S43" i="5" s="1"/>
  <c r="Q42" i="5"/>
  <c r="S42" i="5" s="1"/>
  <c r="S41" i="5"/>
  <c r="Q41" i="5"/>
  <c r="R41" i="5" s="1"/>
  <c r="T41" i="5" s="1"/>
  <c r="U41" i="5" s="1"/>
  <c r="Q40" i="5"/>
  <c r="S40" i="5" s="1"/>
  <c r="Q39" i="5"/>
  <c r="S39" i="5" s="1"/>
  <c r="Q38" i="5"/>
  <c r="S38" i="5" s="1"/>
  <c r="AB29" i="5"/>
  <c r="AB30" i="5"/>
  <c r="AB31" i="5"/>
  <c r="AB32" i="5"/>
  <c r="AB33" i="5"/>
  <c r="AB34" i="5"/>
  <c r="AB35" i="5"/>
  <c r="AB36" i="5"/>
  <c r="AB37" i="5"/>
  <c r="W29" i="5"/>
  <c r="W30" i="5"/>
  <c r="W31" i="5"/>
  <c r="W32" i="5"/>
  <c r="W33" i="5"/>
  <c r="W34" i="5"/>
  <c r="W35" i="5"/>
  <c r="W36" i="5"/>
  <c r="W37" i="5"/>
  <c r="J29" i="5"/>
  <c r="L29" i="5"/>
  <c r="M29" i="5"/>
  <c r="J30" i="5"/>
  <c r="L30" i="5"/>
  <c r="M30" i="5"/>
  <c r="J31" i="5"/>
  <c r="L31" i="5"/>
  <c r="M31" i="5"/>
  <c r="J32" i="5"/>
  <c r="L32" i="5"/>
  <c r="M32" i="5"/>
  <c r="J33" i="5"/>
  <c r="L33" i="5"/>
  <c r="M33" i="5"/>
  <c r="J34" i="5"/>
  <c r="L34" i="5"/>
  <c r="M34" i="5"/>
  <c r="J35" i="5"/>
  <c r="L35" i="5"/>
  <c r="M35" i="5"/>
  <c r="J36" i="5"/>
  <c r="L36" i="5"/>
  <c r="M36" i="5"/>
  <c r="J37" i="5"/>
  <c r="L37" i="5"/>
  <c r="M37" i="5"/>
  <c r="G29" i="5"/>
  <c r="G30" i="5"/>
  <c r="G31" i="5"/>
  <c r="G32" i="5"/>
  <c r="G33" i="5"/>
  <c r="G34" i="5"/>
  <c r="G35" i="5"/>
  <c r="G36" i="5"/>
  <c r="G37" i="5"/>
  <c r="Q37" i="5"/>
  <c r="S37" i="5" s="1"/>
  <c r="S36" i="5"/>
  <c r="R36" i="5"/>
  <c r="T36" i="5" s="1"/>
  <c r="U36" i="5" s="1"/>
  <c r="Q36" i="5"/>
  <c r="Q35" i="5"/>
  <c r="S35" i="5" s="1"/>
  <c r="Q34" i="5"/>
  <c r="S34" i="5" s="1"/>
  <c r="Q33" i="5"/>
  <c r="S33" i="5" s="1"/>
  <c r="Q32" i="5"/>
  <c r="S32" i="5" s="1"/>
  <c r="S31" i="5"/>
  <c r="Q31" i="5"/>
  <c r="R31" i="5" s="1"/>
  <c r="T31" i="5" s="1"/>
  <c r="U31" i="5" s="1"/>
  <c r="Q30" i="5"/>
  <c r="R30" i="5" s="1"/>
  <c r="T30" i="5" s="1"/>
  <c r="U30" i="5" s="1"/>
  <c r="Q29" i="5"/>
  <c r="S29" i="5" s="1"/>
  <c r="AB20" i="5"/>
  <c r="AB21" i="5"/>
  <c r="AB22" i="5"/>
  <c r="AB23" i="5"/>
  <c r="AB24" i="5"/>
  <c r="AB25" i="5"/>
  <c r="AB26" i="5"/>
  <c r="AB27" i="5"/>
  <c r="AB28" i="5"/>
  <c r="W20" i="5"/>
  <c r="W21" i="5"/>
  <c r="W22" i="5"/>
  <c r="W23" i="5"/>
  <c r="W24" i="5"/>
  <c r="W25" i="5"/>
  <c r="W26" i="5"/>
  <c r="W27" i="5"/>
  <c r="W28" i="5"/>
  <c r="J20" i="5"/>
  <c r="L20" i="5"/>
  <c r="M20" i="5"/>
  <c r="J21" i="5"/>
  <c r="L21" i="5"/>
  <c r="M21" i="5"/>
  <c r="J22" i="5"/>
  <c r="L22" i="5"/>
  <c r="M22" i="5"/>
  <c r="J23" i="5"/>
  <c r="L23" i="5"/>
  <c r="M23" i="5"/>
  <c r="J24" i="5"/>
  <c r="L24" i="5"/>
  <c r="M24" i="5"/>
  <c r="J25" i="5"/>
  <c r="L25" i="5"/>
  <c r="M25" i="5"/>
  <c r="J26" i="5"/>
  <c r="L26" i="5"/>
  <c r="M26" i="5"/>
  <c r="J27" i="5"/>
  <c r="L27" i="5"/>
  <c r="M27" i="5"/>
  <c r="J28" i="5"/>
  <c r="L28" i="5"/>
  <c r="M28" i="5"/>
  <c r="G20" i="5"/>
  <c r="G21" i="5"/>
  <c r="G22" i="5"/>
  <c r="G23" i="5"/>
  <c r="G24" i="5"/>
  <c r="G25" i="5"/>
  <c r="G26" i="5"/>
  <c r="G27" i="5"/>
  <c r="G28" i="5"/>
  <c r="S28" i="5"/>
  <c r="Q28" i="5"/>
  <c r="R28" i="5" s="1"/>
  <c r="T28" i="5" s="1"/>
  <c r="U28" i="5" s="1"/>
  <c r="R27" i="5"/>
  <c r="T27" i="5" s="1"/>
  <c r="U27" i="5" s="1"/>
  <c r="Q27" i="5"/>
  <c r="S27" i="5" s="1"/>
  <c r="Q26" i="5"/>
  <c r="R26" i="5" s="1"/>
  <c r="T26" i="5" s="1"/>
  <c r="U26" i="5" s="1"/>
  <c r="Q25" i="5"/>
  <c r="R25" i="5" s="1"/>
  <c r="T25" i="5" s="1"/>
  <c r="U25" i="5" s="1"/>
  <c r="Q24" i="5"/>
  <c r="S24" i="5" s="1"/>
  <c r="Q23" i="5"/>
  <c r="S23" i="5" s="1"/>
  <c r="S22" i="5"/>
  <c r="R22" i="5"/>
  <c r="T22" i="5" s="1"/>
  <c r="U22" i="5" s="1"/>
  <c r="Q22" i="5"/>
  <c r="Q21" i="5"/>
  <c r="S21" i="5" s="1"/>
  <c r="Q20" i="5"/>
  <c r="S20" i="5" s="1"/>
  <c r="AB11" i="5"/>
  <c r="AB12" i="5"/>
  <c r="AB13" i="5"/>
  <c r="AB14" i="5"/>
  <c r="AB15" i="5"/>
  <c r="AB16" i="5"/>
  <c r="AB17" i="5"/>
  <c r="AB18" i="5"/>
  <c r="AB19" i="5"/>
  <c r="W11" i="5"/>
  <c r="W12" i="5"/>
  <c r="W13" i="5"/>
  <c r="W14" i="5"/>
  <c r="W15" i="5"/>
  <c r="W16" i="5"/>
  <c r="W17" i="5"/>
  <c r="W18" i="5"/>
  <c r="W19" i="5"/>
  <c r="J11" i="5"/>
  <c r="L11" i="5"/>
  <c r="M11" i="5"/>
  <c r="J12" i="5"/>
  <c r="L12" i="5"/>
  <c r="M12" i="5"/>
  <c r="J13" i="5"/>
  <c r="L13" i="5"/>
  <c r="M13" i="5"/>
  <c r="J14" i="5"/>
  <c r="L14" i="5"/>
  <c r="M14" i="5"/>
  <c r="J15" i="5"/>
  <c r="L15" i="5"/>
  <c r="M15" i="5"/>
  <c r="J16" i="5"/>
  <c r="L16" i="5"/>
  <c r="M16" i="5"/>
  <c r="J17" i="5"/>
  <c r="L17" i="5"/>
  <c r="M17" i="5"/>
  <c r="J18" i="5"/>
  <c r="L18" i="5"/>
  <c r="M18" i="5"/>
  <c r="J19" i="5"/>
  <c r="L19" i="5"/>
  <c r="M19" i="5"/>
  <c r="G11" i="5"/>
  <c r="G12" i="5"/>
  <c r="G13" i="5"/>
  <c r="G14" i="5"/>
  <c r="G15" i="5"/>
  <c r="G16" i="5"/>
  <c r="G17" i="5"/>
  <c r="G18" i="5"/>
  <c r="G19" i="5"/>
  <c r="Q19" i="5"/>
  <c r="R19" i="5" s="1"/>
  <c r="T19" i="5" s="1"/>
  <c r="U19" i="5" s="1"/>
  <c r="Q18" i="5"/>
  <c r="S18" i="5" s="1"/>
  <c r="Q17" i="5"/>
  <c r="S17" i="5" s="1"/>
  <c r="Q16" i="5"/>
  <c r="S16" i="5" s="1"/>
  <c r="Q15" i="5"/>
  <c r="S15" i="5" s="1"/>
  <c r="Q14" i="5"/>
  <c r="S14" i="5" s="1"/>
  <c r="R13" i="5"/>
  <c r="T13" i="5" s="1"/>
  <c r="U13" i="5" s="1"/>
  <c r="Q13" i="5"/>
  <c r="S13" i="5" s="1"/>
  <c r="Q12" i="5"/>
  <c r="S12" i="5" s="1"/>
  <c r="Q11" i="5"/>
  <c r="S11" i="5" s="1"/>
  <c r="AB28" i="4"/>
  <c r="AB29" i="4"/>
  <c r="AB30" i="4"/>
  <c r="AB31" i="4"/>
  <c r="AB32" i="4"/>
  <c r="AB33" i="4"/>
  <c r="AB23" i="4"/>
  <c r="AB24" i="4"/>
  <c r="AB25" i="4"/>
  <c r="AB26" i="4"/>
  <c r="AB15" i="4"/>
  <c r="AB16" i="4"/>
  <c r="AB17" i="4"/>
  <c r="AB18" i="4"/>
  <c r="AB19" i="4"/>
  <c r="AB20" i="4"/>
  <c r="AB21" i="4"/>
  <c r="AB22" i="4"/>
  <c r="AB11" i="4"/>
  <c r="AB12" i="4"/>
  <c r="AB13" i="4"/>
  <c r="U27" i="4"/>
  <c r="AB27" i="4"/>
  <c r="W27" i="4"/>
  <c r="T27" i="4"/>
  <c r="S27" i="4"/>
  <c r="R27" i="4"/>
  <c r="Q27" i="4"/>
  <c r="M27" i="4"/>
  <c r="L27" i="4"/>
  <c r="J27" i="4"/>
  <c r="G27" i="4"/>
  <c r="AB14" i="4"/>
  <c r="W14" i="4"/>
  <c r="R14" i="4"/>
  <c r="T14" i="4" s="1"/>
  <c r="U14" i="4" s="1"/>
  <c r="Q14" i="4"/>
  <c r="S14" i="4" s="1"/>
  <c r="M14" i="4"/>
  <c r="L14" i="4"/>
  <c r="J14" i="4"/>
  <c r="G14" i="4"/>
  <c r="W23" i="4"/>
  <c r="W24" i="4"/>
  <c r="W25" i="4"/>
  <c r="W26" i="4"/>
  <c r="W28" i="4"/>
  <c r="W29" i="4"/>
  <c r="W30" i="4"/>
  <c r="W31" i="4"/>
  <c r="W32" i="4"/>
  <c r="W33" i="4"/>
  <c r="J23" i="4"/>
  <c r="L23" i="4"/>
  <c r="M23" i="4"/>
  <c r="J24" i="4"/>
  <c r="L24" i="4"/>
  <c r="M24" i="4"/>
  <c r="J25" i="4"/>
  <c r="L25" i="4"/>
  <c r="M25" i="4"/>
  <c r="J26" i="4"/>
  <c r="L26" i="4"/>
  <c r="M26" i="4"/>
  <c r="J28" i="4"/>
  <c r="L28" i="4"/>
  <c r="M28" i="4"/>
  <c r="J29" i="4"/>
  <c r="L29" i="4"/>
  <c r="M29" i="4"/>
  <c r="J30" i="4"/>
  <c r="L30" i="4"/>
  <c r="M30" i="4"/>
  <c r="J31" i="4"/>
  <c r="L31" i="4"/>
  <c r="M31" i="4"/>
  <c r="J32" i="4"/>
  <c r="L32" i="4"/>
  <c r="M32" i="4"/>
  <c r="J33" i="4"/>
  <c r="L33" i="4"/>
  <c r="M33" i="4"/>
  <c r="G23" i="4"/>
  <c r="G24" i="4"/>
  <c r="G25" i="4"/>
  <c r="G26" i="4"/>
  <c r="G28" i="4"/>
  <c r="G29" i="4"/>
  <c r="G30" i="4"/>
  <c r="G31" i="4"/>
  <c r="G32" i="4"/>
  <c r="G33" i="4"/>
  <c r="Q33" i="4"/>
  <c r="S33" i="4" s="1"/>
  <c r="Q32" i="4"/>
  <c r="S32" i="4" s="1"/>
  <c r="Q31" i="4"/>
  <c r="S31" i="4" s="1"/>
  <c r="Q30" i="4"/>
  <c r="S30" i="4" s="1"/>
  <c r="Q29" i="4"/>
  <c r="S29" i="4" s="1"/>
  <c r="Q28" i="4"/>
  <c r="S28" i="4" s="1"/>
  <c r="Q26" i="4"/>
  <c r="S26" i="4" s="1"/>
  <c r="Q25" i="4"/>
  <c r="S25" i="4" s="1"/>
  <c r="Q24" i="4"/>
  <c r="S24" i="4" s="1"/>
  <c r="Q23" i="4"/>
  <c r="S23" i="4" s="1"/>
  <c r="W11" i="4"/>
  <c r="W12" i="4"/>
  <c r="W13" i="4"/>
  <c r="W15" i="4"/>
  <c r="W16" i="4"/>
  <c r="W17" i="4"/>
  <c r="W18" i="4"/>
  <c r="W19" i="4"/>
  <c r="W20" i="4"/>
  <c r="W21" i="4"/>
  <c r="W22" i="4"/>
  <c r="J11" i="4"/>
  <c r="L11" i="4"/>
  <c r="M11" i="4"/>
  <c r="J12" i="4"/>
  <c r="L12" i="4"/>
  <c r="M12" i="4"/>
  <c r="J13" i="4"/>
  <c r="L13" i="4"/>
  <c r="M13" i="4"/>
  <c r="J15" i="4"/>
  <c r="L15" i="4"/>
  <c r="M15" i="4"/>
  <c r="J16" i="4"/>
  <c r="L16" i="4"/>
  <c r="M16" i="4"/>
  <c r="J17" i="4"/>
  <c r="L17" i="4"/>
  <c r="M17" i="4"/>
  <c r="J18" i="4"/>
  <c r="L18" i="4"/>
  <c r="M18" i="4"/>
  <c r="J19" i="4"/>
  <c r="L19" i="4"/>
  <c r="M19" i="4"/>
  <c r="J20" i="4"/>
  <c r="L20" i="4"/>
  <c r="M20" i="4"/>
  <c r="J21" i="4"/>
  <c r="L21" i="4"/>
  <c r="M21" i="4"/>
  <c r="J22" i="4"/>
  <c r="L22" i="4"/>
  <c r="M22" i="4"/>
  <c r="G11" i="4"/>
  <c r="G12" i="4"/>
  <c r="G13" i="4"/>
  <c r="G15" i="4"/>
  <c r="G16" i="4"/>
  <c r="G17" i="4"/>
  <c r="G18" i="4"/>
  <c r="G19" i="4"/>
  <c r="G20" i="4"/>
  <c r="G21" i="4"/>
  <c r="G22" i="4"/>
  <c r="Q22" i="4"/>
  <c r="R22" i="4" s="1"/>
  <c r="T22" i="4" s="1"/>
  <c r="U22" i="4" s="1"/>
  <c r="Q21" i="4"/>
  <c r="R21" i="4" s="1"/>
  <c r="T21" i="4" s="1"/>
  <c r="U21" i="4" s="1"/>
  <c r="Q20" i="4"/>
  <c r="S20" i="4" s="1"/>
  <c r="Q19" i="4"/>
  <c r="S19" i="4" s="1"/>
  <c r="Q18" i="4"/>
  <c r="S18" i="4" s="1"/>
  <c r="Q17" i="4"/>
  <c r="S17" i="4" s="1"/>
  <c r="Q16" i="4"/>
  <c r="S16" i="4" s="1"/>
  <c r="Q15" i="4"/>
  <c r="S15" i="4" s="1"/>
  <c r="Q13" i="4"/>
  <c r="R13" i="4" s="1"/>
  <c r="T13" i="4" s="1"/>
  <c r="U13" i="4" s="1"/>
  <c r="Q12" i="4"/>
  <c r="S12" i="4" s="1"/>
  <c r="Q11" i="4"/>
  <c r="S11" i="4" s="1"/>
  <c r="S15" i="7" l="1"/>
  <c r="R38" i="7"/>
  <c r="T38" i="7" s="1"/>
  <c r="U38" i="7" s="1"/>
  <c r="R39" i="7"/>
  <c r="T39" i="7" s="1"/>
  <c r="U39" i="7" s="1"/>
  <c r="R25" i="7"/>
  <c r="T25" i="7" s="1"/>
  <c r="U25" i="7" s="1"/>
  <c r="R26" i="7"/>
  <c r="T26" i="7" s="1"/>
  <c r="U26" i="7" s="1"/>
  <c r="S32" i="7"/>
  <c r="S36" i="7"/>
  <c r="S40" i="7"/>
  <c r="S14" i="7"/>
  <c r="R11" i="7"/>
  <c r="T11" i="7" s="1"/>
  <c r="U11" i="7" s="1"/>
  <c r="S18" i="7"/>
  <c r="R29" i="7"/>
  <c r="T29" i="7" s="1"/>
  <c r="U29" i="7" s="1"/>
  <c r="R30" i="7"/>
  <c r="T30" i="7" s="1"/>
  <c r="U30" i="7" s="1"/>
  <c r="R13" i="7"/>
  <c r="T13" i="7" s="1"/>
  <c r="U13" i="7" s="1"/>
  <c r="R33" i="7"/>
  <c r="T33" i="7" s="1"/>
  <c r="U33" i="7" s="1"/>
  <c r="R37" i="7"/>
  <c r="T37" i="7" s="1"/>
  <c r="U37" i="7" s="1"/>
  <c r="R20" i="7"/>
  <c r="T20" i="7" s="1"/>
  <c r="U20" i="7" s="1"/>
  <c r="R24" i="7"/>
  <c r="T24" i="7" s="1"/>
  <c r="U24" i="7" s="1"/>
  <c r="R28" i="7"/>
  <c r="T28" i="7" s="1"/>
  <c r="U28" i="7" s="1"/>
  <c r="R23" i="7"/>
  <c r="T23" i="7" s="1"/>
  <c r="U23" i="7" s="1"/>
  <c r="R27" i="7"/>
  <c r="T27" i="7" s="1"/>
  <c r="U27" i="7" s="1"/>
  <c r="R31" i="7"/>
  <c r="T31" i="7" s="1"/>
  <c r="U31" i="7" s="1"/>
  <c r="R12" i="7"/>
  <c r="T12" i="7" s="1"/>
  <c r="U12" i="7" s="1"/>
  <c r="R16" i="7"/>
  <c r="T16" i="7" s="1"/>
  <c r="U16" i="7" s="1"/>
  <c r="R12" i="6"/>
  <c r="T12" i="6" s="1"/>
  <c r="U12" i="6" s="1"/>
  <c r="S30" i="6"/>
  <c r="S38" i="6"/>
  <c r="S19" i="6"/>
  <c r="S25" i="6"/>
  <c r="R11" i="6"/>
  <c r="T11" i="6" s="1"/>
  <c r="U11" i="6" s="1"/>
  <c r="R26" i="6"/>
  <c r="T26" i="6" s="1"/>
  <c r="U26" i="6" s="1"/>
  <c r="R34" i="6"/>
  <c r="T34" i="6" s="1"/>
  <c r="U34" i="6" s="1"/>
  <c r="R15" i="6"/>
  <c r="T15" i="6" s="1"/>
  <c r="U15" i="6" s="1"/>
  <c r="R20" i="6"/>
  <c r="T20" i="6" s="1"/>
  <c r="U20" i="6" s="1"/>
  <c r="R28" i="6"/>
  <c r="T28" i="6" s="1"/>
  <c r="U28" i="6" s="1"/>
  <c r="R29" i="6"/>
  <c r="T29" i="6" s="1"/>
  <c r="U29" i="6" s="1"/>
  <c r="R36" i="6"/>
  <c r="T36" i="6" s="1"/>
  <c r="U36" i="6" s="1"/>
  <c r="R37" i="6"/>
  <c r="T37" i="6" s="1"/>
  <c r="U37" i="6" s="1"/>
  <c r="R16" i="6"/>
  <c r="T16" i="6" s="1"/>
  <c r="U16" i="6" s="1"/>
  <c r="S24" i="6"/>
  <c r="R27" i="6"/>
  <c r="T27" i="6" s="1"/>
  <c r="U27" i="6" s="1"/>
  <c r="R31" i="6"/>
  <c r="T31" i="6" s="1"/>
  <c r="U31" i="6" s="1"/>
  <c r="R35" i="6"/>
  <c r="T35" i="6" s="1"/>
  <c r="U35" i="6" s="1"/>
  <c r="R14" i="6"/>
  <c r="T14" i="6" s="1"/>
  <c r="U14" i="6" s="1"/>
  <c r="R18" i="6"/>
  <c r="T18" i="6" s="1"/>
  <c r="U18" i="6" s="1"/>
  <c r="R22" i="6"/>
  <c r="T22" i="6" s="1"/>
  <c r="U22" i="6" s="1"/>
  <c r="R13" i="6"/>
  <c r="T13" i="6" s="1"/>
  <c r="U13" i="6" s="1"/>
  <c r="R17" i="6"/>
  <c r="T17" i="6" s="1"/>
  <c r="U17" i="6" s="1"/>
  <c r="R21" i="6"/>
  <c r="T21" i="6" s="1"/>
  <c r="U21" i="6" s="1"/>
  <c r="R23" i="5"/>
  <c r="T23" i="5" s="1"/>
  <c r="U23" i="5" s="1"/>
  <c r="R35" i="5"/>
  <c r="T35" i="5" s="1"/>
  <c r="U35" i="5" s="1"/>
  <c r="R40" i="5"/>
  <c r="T40" i="5" s="1"/>
  <c r="U40" i="5" s="1"/>
  <c r="R12" i="5"/>
  <c r="T12" i="5" s="1"/>
  <c r="U12" i="5" s="1"/>
  <c r="R18" i="5"/>
  <c r="T18" i="5" s="1"/>
  <c r="U18" i="5" s="1"/>
  <c r="S26" i="5"/>
  <c r="R32" i="5"/>
  <c r="T32" i="5" s="1"/>
  <c r="U32" i="5" s="1"/>
  <c r="S45" i="5"/>
  <c r="R39" i="5"/>
  <c r="T39" i="5" s="1"/>
  <c r="U39" i="5" s="1"/>
  <c r="R43" i="5"/>
  <c r="T43" i="5" s="1"/>
  <c r="U43" i="5" s="1"/>
  <c r="R38" i="5"/>
  <c r="T38" i="5" s="1"/>
  <c r="U38" i="5" s="1"/>
  <c r="R42" i="5"/>
  <c r="T42" i="5" s="1"/>
  <c r="U42" i="5" s="1"/>
  <c r="R46" i="5"/>
  <c r="T46" i="5" s="1"/>
  <c r="U46" i="5" s="1"/>
  <c r="R34" i="5"/>
  <c r="T34" i="5" s="1"/>
  <c r="U34" i="5" s="1"/>
  <c r="R29" i="5"/>
  <c r="T29" i="5" s="1"/>
  <c r="U29" i="5" s="1"/>
  <c r="S30" i="5"/>
  <c r="R33" i="5"/>
  <c r="T33" i="5" s="1"/>
  <c r="U33" i="5" s="1"/>
  <c r="R37" i="5"/>
  <c r="T37" i="5" s="1"/>
  <c r="U37" i="5" s="1"/>
  <c r="R21" i="5"/>
  <c r="T21" i="5" s="1"/>
  <c r="U21" i="5" s="1"/>
  <c r="R20" i="5"/>
  <c r="T20" i="5" s="1"/>
  <c r="U20" i="5" s="1"/>
  <c r="R24" i="5"/>
  <c r="T24" i="5" s="1"/>
  <c r="U24" i="5" s="1"/>
  <c r="S25" i="5"/>
  <c r="R15" i="5"/>
  <c r="T15" i="5" s="1"/>
  <c r="U15" i="5" s="1"/>
  <c r="R16" i="5"/>
  <c r="T16" i="5" s="1"/>
  <c r="U16" i="5" s="1"/>
  <c r="S19" i="5"/>
  <c r="R17" i="5"/>
  <c r="T17" i="5" s="1"/>
  <c r="U17" i="5" s="1"/>
  <c r="R11" i="5"/>
  <c r="T11" i="5" s="1"/>
  <c r="U11" i="5" s="1"/>
  <c r="R14" i="5"/>
  <c r="T14" i="5" s="1"/>
  <c r="U14" i="5" s="1"/>
  <c r="R20" i="4"/>
  <c r="T20" i="4" s="1"/>
  <c r="U20" i="4" s="1"/>
  <c r="R28" i="4"/>
  <c r="T28" i="4" s="1"/>
  <c r="U28" i="4" s="1"/>
  <c r="R29" i="4"/>
  <c r="T29" i="4" s="1"/>
  <c r="U29" i="4" s="1"/>
  <c r="S22" i="4"/>
  <c r="S21" i="4"/>
  <c r="R12" i="4"/>
  <c r="T12" i="4" s="1"/>
  <c r="U12" i="4" s="1"/>
  <c r="R17" i="4"/>
  <c r="T17" i="4" s="1"/>
  <c r="U17" i="4" s="1"/>
  <c r="R26" i="4"/>
  <c r="T26" i="4" s="1"/>
  <c r="U26" i="4" s="1"/>
  <c r="R23" i="4"/>
  <c r="T23" i="4" s="1"/>
  <c r="U23" i="4" s="1"/>
  <c r="R24" i="4"/>
  <c r="T24" i="4" s="1"/>
  <c r="U24" i="4" s="1"/>
  <c r="R32" i="4"/>
  <c r="T32" i="4" s="1"/>
  <c r="U32" i="4" s="1"/>
  <c r="R33" i="4"/>
  <c r="T33" i="4" s="1"/>
  <c r="U33" i="4" s="1"/>
  <c r="S13" i="4"/>
  <c r="R16" i="4"/>
  <c r="T16" i="4" s="1"/>
  <c r="U16" i="4" s="1"/>
  <c r="R31" i="4"/>
  <c r="T31" i="4" s="1"/>
  <c r="U31" i="4" s="1"/>
  <c r="R25" i="4"/>
  <c r="T25" i="4" s="1"/>
  <c r="U25" i="4" s="1"/>
  <c r="R30" i="4"/>
  <c r="T30" i="4" s="1"/>
  <c r="U30" i="4" s="1"/>
  <c r="R18" i="4"/>
  <c r="T18" i="4" s="1"/>
  <c r="U18" i="4" s="1"/>
  <c r="R11" i="4"/>
  <c r="T11" i="4" s="1"/>
  <c r="U11" i="4" s="1"/>
  <c r="R15" i="4"/>
  <c r="T15" i="4" s="1"/>
  <c r="U15" i="4" s="1"/>
  <c r="R19" i="4"/>
  <c r="T19" i="4" s="1"/>
  <c r="U19" i="4" s="1"/>
  <c r="W58" i="1"/>
  <c r="AB31" i="1"/>
  <c r="AB32" i="1"/>
  <c r="AB33" i="1"/>
  <c r="AB34" i="1"/>
  <c r="AB35" i="1"/>
  <c r="AB36" i="1"/>
  <c r="AB37" i="1"/>
  <c r="AB38" i="1"/>
  <c r="AB39" i="1"/>
  <c r="AB40" i="1"/>
  <c r="AB41" i="1"/>
  <c r="AB42" i="1"/>
  <c r="AB43" i="1"/>
  <c r="AB44" i="1"/>
  <c r="AB45" i="1"/>
  <c r="AB46" i="1"/>
  <c r="AB47" i="1"/>
  <c r="AB48" i="1"/>
  <c r="AB49" i="1"/>
  <c r="AB50" i="1"/>
  <c r="AB51" i="1"/>
  <c r="AB52" i="1"/>
  <c r="AB53" i="1"/>
  <c r="AB54" i="1"/>
  <c r="AB55" i="1"/>
  <c r="AB56" i="1"/>
  <c r="C57" i="1"/>
  <c r="D57" i="1"/>
  <c r="AB59" i="1"/>
  <c r="W59" i="1"/>
  <c r="S59" i="1"/>
  <c r="Q59" i="1"/>
  <c r="R59" i="1" s="1"/>
  <c r="T59" i="1" s="1"/>
  <c r="U59" i="1" s="1"/>
  <c r="M59" i="1"/>
  <c r="L59" i="1"/>
  <c r="J59" i="1"/>
  <c r="G59" i="1"/>
  <c r="AB57" i="1"/>
  <c r="AB58" i="1"/>
  <c r="AB60" i="1"/>
  <c r="AB61" i="1"/>
  <c r="AB62" i="1"/>
  <c r="AB63" i="1"/>
  <c r="AB64" i="1"/>
  <c r="AB65" i="1"/>
  <c r="W57" i="1"/>
  <c r="W60" i="1"/>
  <c r="W61" i="1"/>
  <c r="W62" i="1"/>
  <c r="W63" i="1"/>
  <c r="W64" i="1"/>
  <c r="W65" i="1"/>
  <c r="J57" i="1"/>
  <c r="L57" i="1"/>
  <c r="M57" i="1"/>
  <c r="J58" i="1"/>
  <c r="L58" i="1"/>
  <c r="M58" i="1"/>
  <c r="J60" i="1"/>
  <c r="L60" i="1"/>
  <c r="M60" i="1"/>
  <c r="J61" i="1"/>
  <c r="L61" i="1"/>
  <c r="M61" i="1"/>
  <c r="J62" i="1"/>
  <c r="L62" i="1"/>
  <c r="M62" i="1"/>
  <c r="J63" i="1"/>
  <c r="L63" i="1"/>
  <c r="M63" i="1"/>
  <c r="J64" i="1"/>
  <c r="L64" i="1"/>
  <c r="M64" i="1"/>
  <c r="J65" i="1"/>
  <c r="L65" i="1"/>
  <c r="M65" i="1"/>
  <c r="G57" i="1"/>
  <c r="G58" i="1"/>
  <c r="G60" i="1"/>
  <c r="G61" i="1"/>
  <c r="G62" i="1"/>
  <c r="G63" i="1"/>
  <c r="G64" i="1"/>
  <c r="G65" i="1"/>
  <c r="Q65" i="1"/>
  <c r="S65" i="1" s="1"/>
  <c r="Q64" i="1"/>
  <c r="R64" i="1" s="1"/>
  <c r="T64" i="1" s="1"/>
  <c r="U64" i="1" s="1"/>
  <c r="Q63" i="1"/>
  <c r="S63" i="1" s="1"/>
  <c r="Q62" i="1"/>
  <c r="S62" i="1" s="1"/>
  <c r="Q61" i="1"/>
  <c r="S61" i="1" s="1"/>
  <c r="Q60" i="1"/>
  <c r="S60" i="1" s="1"/>
  <c r="Q58" i="1"/>
  <c r="S58" i="1" s="1"/>
  <c r="Q57" i="1"/>
  <c r="S57" i="1" s="1"/>
  <c r="W50" i="1"/>
  <c r="Q50" i="1"/>
  <c r="R50" i="1" s="1"/>
  <c r="T50" i="1" s="1"/>
  <c r="U50" i="1" s="1"/>
  <c r="M50" i="1"/>
  <c r="L50" i="1"/>
  <c r="J50" i="1"/>
  <c r="G50" i="1"/>
  <c r="W42" i="1"/>
  <c r="Q42" i="1"/>
  <c r="S42" i="1" s="1"/>
  <c r="M42" i="1"/>
  <c r="L42" i="1"/>
  <c r="J42" i="1"/>
  <c r="G42" i="1"/>
  <c r="W40" i="1"/>
  <c r="W41" i="1"/>
  <c r="W43" i="1"/>
  <c r="W44" i="1"/>
  <c r="W45" i="1"/>
  <c r="W46" i="1"/>
  <c r="W47" i="1"/>
  <c r="W48" i="1"/>
  <c r="W49" i="1"/>
  <c r="W51" i="1"/>
  <c r="W52" i="1"/>
  <c r="W53" i="1"/>
  <c r="W54" i="1"/>
  <c r="W55" i="1"/>
  <c r="W56" i="1"/>
  <c r="J40" i="1"/>
  <c r="L40" i="1"/>
  <c r="M40" i="1"/>
  <c r="J41" i="1"/>
  <c r="L41" i="1"/>
  <c r="M41" i="1"/>
  <c r="J43" i="1"/>
  <c r="L43" i="1"/>
  <c r="M43" i="1"/>
  <c r="J44" i="1"/>
  <c r="L44" i="1"/>
  <c r="M44" i="1"/>
  <c r="J45" i="1"/>
  <c r="L45" i="1"/>
  <c r="M45" i="1"/>
  <c r="J46" i="1"/>
  <c r="L46" i="1"/>
  <c r="M46" i="1"/>
  <c r="J47" i="1"/>
  <c r="L47" i="1"/>
  <c r="M47" i="1"/>
  <c r="J48" i="1"/>
  <c r="L48" i="1"/>
  <c r="M48" i="1"/>
  <c r="J49" i="1"/>
  <c r="L49" i="1"/>
  <c r="M49" i="1"/>
  <c r="J51" i="1"/>
  <c r="L51" i="1"/>
  <c r="M51" i="1"/>
  <c r="J52" i="1"/>
  <c r="L52" i="1"/>
  <c r="M52" i="1"/>
  <c r="J53" i="1"/>
  <c r="L53" i="1"/>
  <c r="M53" i="1"/>
  <c r="J54" i="1"/>
  <c r="L54" i="1"/>
  <c r="M54" i="1"/>
  <c r="J55" i="1"/>
  <c r="L55" i="1"/>
  <c r="M55" i="1"/>
  <c r="J56" i="1"/>
  <c r="L56" i="1"/>
  <c r="M56" i="1"/>
  <c r="G40" i="1"/>
  <c r="G41" i="1"/>
  <c r="G43" i="1"/>
  <c r="G44" i="1"/>
  <c r="G45" i="1"/>
  <c r="G46" i="1"/>
  <c r="G47" i="1"/>
  <c r="G48" i="1"/>
  <c r="G49" i="1"/>
  <c r="G51" i="1"/>
  <c r="G52" i="1"/>
  <c r="G53" i="1"/>
  <c r="G54" i="1"/>
  <c r="G55" i="1"/>
  <c r="G56" i="1"/>
  <c r="Q56" i="1"/>
  <c r="R56" i="1" s="1"/>
  <c r="T56" i="1" s="1"/>
  <c r="U56" i="1" s="1"/>
  <c r="Q55" i="1"/>
  <c r="R55" i="1" s="1"/>
  <c r="T55" i="1" s="1"/>
  <c r="U55" i="1" s="1"/>
  <c r="Q54" i="1"/>
  <c r="S54" i="1" s="1"/>
  <c r="Q53" i="1"/>
  <c r="S53" i="1" s="1"/>
  <c r="Q52" i="1"/>
  <c r="S52" i="1" s="1"/>
  <c r="Q51" i="1"/>
  <c r="S51" i="1" s="1"/>
  <c r="Q49" i="1"/>
  <c r="S49" i="1" s="1"/>
  <c r="Q48" i="1"/>
  <c r="R48" i="1" s="1"/>
  <c r="T48" i="1" s="1"/>
  <c r="U48" i="1" s="1"/>
  <c r="W33" i="1"/>
  <c r="Q33" i="1"/>
  <c r="S33" i="1" s="1"/>
  <c r="M33" i="1"/>
  <c r="L33" i="1"/>
  <c r="J33" i="1"/>
  <c r="G33" i="1"/>
  <c r="S48" i="1" l="1"/>
  <c r="S64" i="1"/>
  <c r="R61" i="1"/>
  <c r="T61" i="1" s="1"/>
  <c r="U61" i="1" s="1"/>
  <c r="R60" i="1"/>
  <c r="T60" i="1" s="1"/>
  <c r="U60" i="1" s="1"/>
  <c r="R65" i="1"/>
  <c r="T65" i="1" s="1"/>
  <c r="U65" i="1" s="1"/>
  <c r="R58" i="1"/>
  <c r="T58" i="1" s="1"/>
  <c r="U58" i="1" s="1"/>
  <c r="R63" i="1"/>
  <c r="T63" i="1" s="1"/>
  <c r="U63" i="1" s="1"/>
  <c r="R57" i="1"/>
  <c r="T57" i="1" s="1"/>
  <c r="U57" i="1" s="1"/>
  <c r="R62" i="1"/>
  <c r="T62" i="1" s="1"/>
  <c r="U62" i="1" s="1"/>
  <c r="S50" i="1"/>
  <c r="S55" i="1"/>
  <c r="S56" i="1"/>
  <c r="R42" i="1"/>
  <c r="T42" i="1" s="1"/>
  <c r="U42" i="1" s="1"/>
  <c r="R49" i="1"/>
  <c r="T49" i="1" s="1"/>
  <c r="U49" i="1" s="1"/>
  <c r="R54" i="1"/>
  <c r="T54" i="1" s="1"/>
  <c r="U54" i="1" s="1"/>
  <c r="R51" i="1"/>
  <c r="T51" i="1" s="1"/>
  <c r="U51" i="1" s="1"/>
  <c r="R52" i="1"/>
  <c r="T52" i="1" s="1"/>
  <c r="U52" i="1" s="1"/>
  <c r="R53" i="1"/>
  <c r="T53" i="1" s="1"/>
  <c r="U53" i="1" s="1"/>
  <c r="R33" i="1"/>
  <c r="T33" i="1" s="1"/>
  <c r="U33" i="1" s="1"/>
  <c r="Q47" i="1"/>
  <c r="S47" i="1" s="1"/>
  <c r="Q46" i="1"/>
  <c r="S46" i="1" s="1"/>
  <c r="Q45" i="1"/>
  <c r="S45" i="1" s="1"/>
  <c r="Q44" i="1"/>
  <c r="S44" i="1" s="1"/>
  <c r="Q43" i="1"/>
  <c r="S43" i="1" s="1"/>
  <c r="Q41" i="1"/>
  <c r="S41" i="1" s="1"/>
  <c r="Q40" i="1"/>
  <c r="S40" i="1" s="1"/>
  <c r="AB11" i="1"/>
  <c r="AB12" i="1"/>
  <c r="AB13" i="1"/>
  <c r="AB14" i="1"/>
  <c r="AB15" i="1"/>
  <c r="AB16" i="1"/>
  <c r="AB17" i="1"/>
  <c r="AB18" i="1"/>
  <c r="AB19" i="1"/>
  <c r="AB20" i="1"/>
  <c r="AB21" i="1"/>
  <c r="AB22" i="1"/>
  <c r="AB23" i="1"/>
  <c r="AB24" i="1"/>
  <c r="AB25" i="1"/>
  <c r="AB26" i="1"/>
  <c r="AB27" i="1"/>
  <c r="AB28" i="1"/>
  <c r="AB29" i="1"/>
  <c r="AB30" i="1"/>
  <c r="W11" i="1"/>
  <c r="W12" i="1"/>
  <c r="W13" i="1"/>
  <c r="W14" i="1"/>
  <c r="W15" i="1"/>
  <c r="W16" i="1"/>
  <c r="W17" i="1"/>
  <c r="W18" i="1"/>
  <c r="W19" i="1"/>
  <c r="W20" i="1"/>
  <c r="W21" i="1"/>
  <c r="W22" i="1"/>
  <c r="W23" i="1"/>
  <c r="W24" i="1"/>
  <c r="W25" i="1"/>
  <c r="W26" i="1"/>
  <c r="W27" i="1"/>
  <c r="W28" i="1"/>
  <c r="W29" i="1"/>
  <c r="W30" i="1"/>
  <c r="W31" i="1"/>
  <c r="W32" i="1"/>
  <c r="W34" i="1"/>
  <c r="W35" i="1"/>
  <c r="W36" i="1"/>
  <c r="W37" i="1"/>
  <c r="W38" i="1"/>
  <c r="W39" i="1"/>
  <c r="J11" i="1"/>
  <c r="L11" i="1"/>
  <c r="M11" i="1"/>
  <c r="J12" i="1"/>
  <c r="L12" i="1"/>
  <c r="M12" i="1"/>
  <c r="J13" i="1"/>
  <c r="L13" i="1"/>
  <c r="M13" i="1"/>
  <c r="J14" i="1"/>
  <c r="L14" i="1"/>
  <c r="M14" i="1"/>
  <c r="J15" i="1"/>
  <c r="L15" i="1"/>
  <c r="M15" i="1"/>
  <c r="J16" i="1"/>
  <c r="L16" i="1"/>
  <c r="M16" i="1"/>
  <c r="J17" i="1"/>
  <c r="L17" i="1"/>
  <c r="M17" i="1"/>
  <c r="J18" i="1"/>
  <c r="L18" i="1"/>
  <c r="M18" i="1"/>
  <c r="J19" i="1"/>
  <c r="L19" i="1"/>
  <c r="M19" i="1"/>
  <c r="J20" i="1"/>
  <c r="L20" i="1"/>
  <c r="M20" i="1"/>
  <c r="J21" i="1"/>
  <c r="L21" i="1"/>
  <c r="M21" i="1"/>
  <c r="J22" i="1"/>
  <c r="L22" i="1"/>
  <c r="M22" i="1"/>
  <c r="J23" i="1"/>
  <c r="L23" i="1"/>
  <c r="M23" i="1"/>
  <c r="J24" i="1"/>
  <c r="L24" i="1"/>
  <c r="M24" i="1"/>
  <c r="J25" i="1"/>
  <c r="L25" i="1"/>
  <c r="M25" i="1"/>
  <c r="J26" i="1"/>
  <c r="L26" i="1"/>
  <c r="M26" i="1"/>
  <c r="J27" i="1"/>
  <c r="L27" i="1"/>
  <c r="M27" i="1"/>
  <c r="J28" i="1"/>
  <c r="L28" i="1"/>
  <c r="M28" i="1"/>
  <c r="J29" i="1"/>
  <c r="L29" i="1"/>
  <c r="M29" i="1"/>
  <c r="J30" i="1"/>
  <c r="L30" i="1"/>
  <c r="M30" i="1"/>
  <c r="J31" i="1"/>
  <c r="L31" i="1"/>
  <c r="M31" i="1"/>
  <c r="J32" i="1"/>
  <c r="L32" i="1"/>
  <c r="M32" i="1"/>
  <c r="J34" i="1"/>
  <c r="L34" i="1"/>
  <c r="M34" i="1"/>
  <c r="J35" i="1"/>
  <c r="L35" i="1"/>
  <c r="M35" i="1"/>
  <c r="J36" i="1"/>
  <c r="L36" i="1"/>
  <c r="M36" i="1"/>
  <c r="J37" i="1"/>
  <c r="L37" i="1"/>
  <c r="M37" i="1"/>
  <c r="J38" i="1"/>
  <c r="L38" i="1"/>
  <c r="M38" i="1"/>
  <c r="J39" i="1"/>
  <c r="L39" i="1"/>
  <c r="M39" i="1"/>
  <c r="G11" i="1"/>
  <c r="G12" i="1"/>
  <c r="G13" i="1"/>
  <c r="G14" i="1"/>
  <c r="G15" i="1"/>
  <c r="G16" i="1"/>
  <c r="G17" i="1"/>
  <c r="G18" i="1"/>
  <c r="G19" i="1"/>
  <c r="G20" i="1"/>
  <c r="G21" i="1"/>
  <c r="G22" i="1"/>
  <c r="G23" i="1"/>
  <c r="G24" i="1"/>
  <c r="G25" i="1"/>
  <c r="G26" i="1"/>
  <c r="G27" i="1"/>
  <c r="G28" i="1"/>
  <c r="G29" i="1"/>
  <c r="G30" i="1"/>
  <c r="G31" i="1"/>
  <c r="G32" i="1"/>
  <c r="G34" i="1"/>
  <c r="G35" i="1"/>
  <c r="G36" i="1"/>
  <c r="G37" i="1"/>
  <c r="G38" i="1"/>
  <c r="G39" i="1"/>
  <c r="Q39" i="1"/>
  <c r="S39" i="1" s="1"/>
  <c r="Q38" i="1"/>
  <c r="S38" i="1" s="1"/>
  <c r="Q37" i="1"/>
  <c r="S37" i="1" s="1"/>
  <c r="Q36" i="1"/>
  <c r="S36" i="1" s="1"/>
  <c r="Q35" i="1"/>
  <c r="S35" i="1" s="1"/>
  <c r="Q34" i="1"/>
  <c r="S34" i="1" s="1"/>
  <c r="Q32" i="1"/>
  <c r="S32" i="1" s="1"/>
  <c r="Q31" i="1"/>
  <c r="S31" i="1" s="1"/>
  <c r="Q13" i="1"/>
  <c r="S13" i="1" s="1"/>
  <c r="Q30" i="1"/>
  <c r="S30" i="1" s="1"/>
  <c r="Q29" i="1"/>
  <c r="S29" i="1" s="1"/>
  <c r="Q28" i="1"/>
  <c r="S28" i="1" s="1"/>
  <c r="Q27" i="1"/>
  <c r="S27" i="1" s="1"/>
  <c r="Q26" i="1"/>
  <c r="S26" i="1" s="1"/>
  <c r="Q25" i="1"/>
  <c r="S25" i="1" s="1"/>
  <c r="Q24" i="1"/>
  <c r="S24" i="1" s="1"/>
  <c r="Q23" i="1"/>
  <c r="S23" i="1" s="1"/>
  <c r="Q22" i="1"/>
  <c r="S22" i="1" s="1"/>
  <c r="Q20" i="1"/>
  <c r="S20" i="1" s="1"/>
  <c r="Q21" i="1"/>
  <c r="S21" i="1" s="1"/>
  <c r="Q19" i="1"/>
  <c r="R19" i="1" s="1"/>
  <c r="T19" i="1" s="1"/>
  <c r="U19" i="1" s="1"/>
  <c r="Q18" i="1"/>
  <c r="S18" i="1" s="1"/>
  <c r="Q17" i="1"/>
  <c r="S17" i="1" s="1"/>
  <c r="Q16" i="1"/>
  <c r="S16" i="1" s="1"/>
  <c r="Q15" i="1"/>
  <c r="S15" i="1" s="1"/>
  <c r="Q14" i="1"/>
  <c r="S14" i="1" s="1"/>
  <c r="Q12" i="1"/>
  <c r="R12" i="1" s="1"/>
  <c r="T12" i="1" s="1"/>
  <c r="U12" i="1" s="1"/>
  <c r="Q11" i="1"/>
  <c r="S11" i="1" s="1"/>
  <c r="R41" i="1" l="1"/>
  <c r="T41" i="1" s="1"/>
  <c r="U41" i="1" s="1"/>
  <c r="R38" i="1"/>
  <c r="T38" i="1" s="1"/>
  <c r="U38" i="1" s="1"/>
  <c r="S12" i="1"/>
  <c r="R46" i="1"/>
  <c r="T46" i="1" s="1"/>
  <c r="U46" i="1" s="1"/>
  <c r="R47" i="1"/>
  <c r="T47" i="1" s="1"/>
  <c r="U47" i="1" s="1"/>
  <c r="R29" i="1"/>
  <c r="T29" i="1" s="1"/>
  <c r="U29" i="1" s="1"/>
  <c r="R45" i="1"/>
  <c r="T45" i="1" s="1"/>
  <c r="U45" i="1" s="1"/>
  <c r="R11" i="1"/>
  <c r="T11" i="1" s="1"/>
  <c r="U11" i="1" s="1"/>
  <c r="R32" i="1"/>
  <c r="T32" i="1" s="1"/>
  <c r="U32" i="1" s="1"/>
  <c r="R34" i="1"/>
  <c r="T34" i="1" s="1"/>
  <c r="U34" i="1" s="1"/>
  <c r="R22" i="1"/>
  <c r="T22" i="1" s="1"/>
  <c r="U22" i="1" s="1"/>
  <c r="R28" i="1"/>
  <c r="T28" i="1" s="1"/>
  <c r="U28" i="1" s="1"/>
  <c r="R30" i="1"/>
  <c r="T30" i="1" s="1"/>
  <c r="U30" i="1" s="1"/>
  <c r="R37" i="1"/>
  <c r="T37" i="1" s="1"/>
  <c r="U37" i="1" s="1"/>
  <c r="R39" i="1"/>
  <c r="T39" i="1" s="1"/>
  <c r="U39" i="1" s="1"/>
  <c r="R40" i="1"/>
  <c r="T40" i="1" s="1"/>
  <c r="U40" i="1" s="1"/>
  <c r="R43" i="1"/>
  <c r="T43" i="1" s="1"/>
  <c r="U43" i="1" s="1"/>
  <c r="R44" i="1"/>
  <c r="T44" i="1" s="1"/>
  <c r="U44" i="1" s="1"/>
  <c r="R35" i="1"/>
  <c r="T35" i="1" s="1"/>
  <c r="U35" i="1" s="1"/>
  <c r="R31" i="1"/>
  <c r="T31" i="1" s="1"/>
  <c r="U31" i="1" s="1"/>
  <c r="R36" i="1"/>
  <c r="T36" i="1" s="1"/>
  <c r="U36" i="1" s="1"/>
  <c r="S19" i="1"/>
  <c r="R21" i="1"/>
  <c r="T21" i="1" s="1"/>
  <c r="U21" i="1" s="1"/>
  <c r="R24" i="1"/>
  <c r="T24" i="1" s="1"/>
  <c r="U24" i="1" s="1"/>
  <c r="R25" i="1"/>
  <c r="T25" i="1" s="1"/>
  <c r="U25" i="1" s="1"/>
  <c r="R16" i="1"/>
  <c r="T16" i="1" s="1"/>
  <c r="U16" i="1" s="1"/>
  <c r="R26" i="1"/>
  <c r="T26" i="1" s="1"/>
  <c r="U26" i="1" s="1"/>
  <c r="R13" i="1"/>
  <c r="T13" i="1" s="1"/>
  <c r="U13" i="1" s="1"/>
  <c r="R23" i="1"/>
  <c r="T23" i="1" s="1"/>
  <c r="U23" i="1" s="1"/>
  <c r="R27" i="1"/>
  <c r="T27" i="1" s="1"/>
  <c r="U27" i="1" s="1"/>
  <c r="R14" i="1"/>
  <c r="T14" i="1" s="1"/>
  <c r="U14" i="1" s="1"/>
  <c r="R15" i="1"/>
  <c r="T15" i="1" s="1"/>
  <c r="U15" i="1" s="1"/>
  <c r="R18" i="1"/>
  <c r="T18" i="1" s="1"/>
  <c r="U18" i="1" s="1"/>
  <c r="R20" i="1"/>
  <c r="T20" i="1" s="1"/>
  <c r="U20" i="1" s="1"/>
  <c r="R17" i="1"/>
  <c r="T17" i="1" s="1"/>
  <c r="U17" i="1" s="1"/>
</calcChain>
</file>

<file path=xl/sharedStrings.xml><?xml version="1.0" encoding="utf-8"?>
<sst xmlns="http://schemas.openxmlformats.org/spreadsheetml/2006/main" count="4067" uniqueCount="1261">
  <si>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</si>
  <si>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</si>
  <si>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</si>
  <si>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</si>
  <si>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</si>
  <si>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</si>
  <si>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</si>
  <si>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</si>
  <si>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</si>
  <si>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</si>
  <si>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</si>
  <si>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</si>
  <si>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</si>
  <si>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</si>
  <si>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</si>
  <si>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</si>
  <si>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</si>
  <si>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</si>
  <si>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</si>
  <si>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</si>
  <si>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</si>
  <si>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</si>
  <si>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</si>
  <si>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</si>
  <si>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</si>
  <si>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</si>
  <si>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</si>
  <si>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</si>
  <si>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</si>
  <si>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</si>
  <si>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</si>
  <si>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</si>
  <si>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</si>
  <si>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</si>
  <si>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</si>
  <si>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</si>
  <si>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</si>
  <si>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</si>
  <si>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</si>
  <si>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</si>
  <si>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</si>
  <si>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</si>
  <si>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</si>
  <si>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</si>
  <si>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</si>
  <si>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</si>
  <si>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</si>
  <si>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</si>
  <si>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</si>
  <si>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</si>
  <si>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</si>
  <si>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</si>
  <si>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</si>
  <si>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</si>
  <si>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</si>
  <si>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</si>
  <si>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</si>
  <si>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</si>
  <si>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</si>
  <si>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</si>
  <si>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</si>
  <si>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</si>
  <si>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</si>
  <si>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</si>
  <si>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</si>
  <si>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</si>
  <si>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</si>
  <si>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</si>
  <si>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</si>
  <si>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</si>
  <si>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</si>
  <si>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</si>
  <si>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</si>
  <si>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</si>
  <si>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</si>
  <si>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</si>
  <si>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</si>
  <si>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</si>
  <si>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</si>
  <si>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</si>
  <si>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</si>
  <si>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</si>
  <si>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</si>
  <si>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</si>
  <si>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</si>
  <si>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</si>
  <si>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</si>
  <si>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</si>
  <si>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</si>
  <si>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</si>
  <si>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</si>
  <si>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</si>
  <si>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</si>
  <si>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</si>
  <si>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</si>
  <si>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</si>
  <si>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</si>
  <si>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</si>
  <si>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</si>
  <si>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</si>
  <si>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</si>
  <si>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</si>
  <si>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</si>
  <si>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</si>
  <si>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</si>
  <si>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</si>
  <si>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</si>
  <si>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</si>
  <si>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</si>
  <si>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</si>
  <si>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</si>
  <si>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</si>
  <si>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</si>
  <si>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</si>
  <si>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</si>
  <si>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</si>
  <si>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</si>
  <si>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</si>
  <si>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</si>
  <si>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</si>
  <si>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</si>
  <si>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</si>
  <si>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</si>
  <si>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Biologicos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</si>
  <si>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</si>
  <si>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</si>
  <si>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</si>
  <si>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</si>
  <si>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</si>
  <si>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</si>
  <si>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</si>
  <si>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</si>
  <si>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</si>
  <si>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</si>
  <si>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</si>
  <si>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</si>
  <si>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</si>
  <si>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</si>
  <si>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</si>
  <si>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</si>
  <si>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</si>
  <si>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</si>
  <si>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</si>
  <si>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</si>
  <si>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</si>
  <si>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</si>
  <si>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</si>
  <si>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</si>
  <si>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</si>
  <si>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</si>
  <si>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</si>
  <si>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</si>
  <si>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</si>
  <si>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</si>
  <si>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</si>
  <si>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</si>
  <si>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</si>
  <si>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</si>
  <si>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</si>
  <si>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</si>
  <si>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</si>
  <si>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</si>
  <si>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</si>
  <si>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</si>
  <si>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</si>
  <si>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</si>
  <si>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</si>
  <si>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</si>
  <si>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</si>
  <si>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</si>
  <si>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</si>
  <si>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</si>
  <si>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</si>
  <si>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</si>
  <si>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</si>
  <si>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</si>
  <si>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</si>
  <si>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</si>
  <si>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</si>
  <si>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</si>
  <si>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</si>
  <si>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</si>
  <si>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</si>
  <si>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</si>
  <si>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</si>
  <si>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</si>
  <si>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</si>
  <si>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</si>
  <si>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</si>
  <si>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</si>
  <si>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</si>
  <si>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</si>
  <si>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</si>
  <si>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</si>
  <si>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</si>
  <si>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</si>
  <si>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</si>
  <si>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</si>
  <si>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</si>
  <si>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</si>
  <si>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</si>
  <si>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</si>
  <si>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</si>
  <si>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</si>
  <si>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</si>
  <si>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</si>
  <si>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</si>
  <si>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</si>
  <si>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</si>
  <si>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</si>
  <si>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</si>
  <si>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</si>
  <si>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</si>
  <si>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</si>
  <si>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</si>
  <si>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</si>
  <si>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</si>
  <si>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</si>
  <si>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</si>
  <si>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</si>
  <si>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</si>
  <si>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</si>
  <si>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</si>
  <si>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</si>
  <si>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</si>
  <si>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</si>
  <si>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</si>
  <si>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</si>
  <si>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</si>
  <si>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</si>
  <si>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</si>
  <si>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</si>
  <si>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</si>
  <si>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</si>
  <si>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</si>
  <si>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</si>
  <si>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</si>
  <si>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</si>
  <si>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</si>
  <si>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</si>
  <si>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</si>
  <si>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</si>
  <si>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</si>
  <si>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</si>
  <si>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</si>
  <si>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</si>
  <si>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</si>
  <si>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</si>
  <si>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</si>
  <si>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</si>
  <si>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</si>
  <si>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</si>
  <si>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</si>
  <si>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</si>
  <si>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</si>
  <si>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</si>
  <si>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</si>
  <si>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</si>
  <si>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</si>
  <si>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</si>
  <si>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</si>
  <si>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</si>
  <si>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</si>
  <si>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</si>
  <si>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</si>
  <si>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</si>
  <si>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</si>
  <si>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</si>
  <si>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</si>
  <si>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</si>
  <si>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</si>
  <si>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</si>
  <si>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</si>
  <si>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</si>
  <si>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</si>
  <si>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</si>
  <si>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</si>
  <si>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</si>
  <si>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</si>
  <si>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</si>
  <si>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</si>
  <si>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</si>
  <si>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</si>
  <si>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</si>
  <si>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</si>
  <si>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</si>
  <si>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</si>
  <si>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</si>
  <si>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</si>
  <si>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</si>
  <si>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</si>
  <si>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</si>
  <si>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</si>
  <si>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</si>
  <si>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</si>
  <si>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</si>
  <si>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</si>
  <si>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</si>
  <si>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</si>
  <si>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</si>
  <si>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</si>
  <si>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</si>
  <si>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</si>
  <si>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</si>
  <si>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</si>
  <si>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</si>
  <si>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</si>
  <si>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</si>
  <si>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</si>
  <si>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</si>
  <si>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</si>
  <si>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</si>
  <si>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</si>
  <si>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</si>
  <si>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</si>
  <si>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</si>
  <si>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</si>
  <si>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</si>
  <si>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</si>
  <si>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</si>
  <si>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</si>
  <si>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</si>
  <si>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</si>
  <si>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</si>
  <si>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</si>
  <si>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</si>
  <si>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</si>
  <si>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</si>
  <si>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</si>
  <si>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</si>
  <si>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</si>
  <si>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</si>
  <si>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</si>
  <si>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</si>
  <si>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</si>
  <si>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</si>
  <si>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</si>
  <si>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</si>
  <si>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</si>
  <si>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</si>
  <si>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</si>
  <si>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</si>
  <si>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</si>
  <si>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</si>
  <si>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</si>
  <si>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</si>
  <si>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</si>
  <si>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</si>
  <si>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</si>
  <si>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</si>
  <si>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</si>
  <si>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</si>
  <si>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</si>
  <si>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</si>
  <si>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</si>
  <si>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</si>
  <si>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</si>
  <si>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</si>
  <si>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</si>
  <si>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</si>
  <si>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</si>
  <si>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</si>
  <si>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</si>
  <si>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</si>
  <si>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</si>
  <si>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</si>
  <si>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</si>
  <si>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</si>
  <si>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</si>
  <si>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</si>
  <si>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</si>
  <si>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</si>
  <si>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</si>
  <si>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</si>
  <si>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</si>
  <si>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</si>
  <si>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</si>
  <si>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</si>
  <si>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</si>
  <si>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</si>
  <si>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</si>
  <si>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</si>
  <si>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</si>
  <si>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</si>
  <si>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</si>
  <si>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</si>
  <si>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</si>
  <si>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</si>
  <si>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</si>
  <si>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</si>
  <si>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</si>
  <si>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</si>
  <si>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</si>
  <si>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</si>
  <si>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</si>
  <si>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</si>
  <si>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</si>
  <si>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</si>
  <si>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</si>
  <si>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</si>
  <si>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</si>
  <si>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</si>
  <si>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</si>
  <si>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</si>
  <si>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</si>
  <si>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</si>
  <si>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</si>
  <si>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</si>
  <si>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</si>
  <si>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</si>
  <si>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</si>
  <si>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</si>
  <si>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</si>
  <si>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</si>
  <si>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</si>
  <si>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</si>
  <si>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</si>
  <si>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</si>
  <si>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</si>
  <si>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</si>
  <si>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</si>
  <si>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</si>
  <si>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</si>
  <si>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</si>
  <si>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</si>
  <si>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</si>
  <si>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</si>
  <si>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</si>
  <si>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</si>
  <si>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</si>
  <si>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</si>
  <si>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</si>
  <si>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</si>
  <si>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</si>
  <si>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</si>
  <si>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</si>
  <si>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</si>
  <si>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</si>
  <si>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</si>
  <si>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</si>
  <si>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</si>
  <si>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</si>
  <si>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</si>
  <si>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</si>
  <si>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</si>
  <si>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</si>
  <si>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</si>
  <si>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</si>
  <si>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</si>
  <si>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</si>
  <si>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</si>
  <si>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</si>
  <si>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</si>
  <si>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</si>
  <si>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</si>
  <si>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</si>
  <si>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</si>
  <si>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</si>
  <si>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</si>
  <si>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</si>
  <si>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</si>
  <si>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</si>
  <si>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</si>
  <si>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</si>
  <si>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</si>
  <si>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</si>
  <si>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</si>
  <si>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</si>
  <si>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</si>
  <si>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</si>
  <si>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</si>
  <si>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</si>
  <si>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</si>
  <si>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</si>
  <si>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</si>
  <si>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</si>
  <si>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</si>
  <si>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</si>
  <si>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</si>
  <si>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</si>
  <si>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</si>
  <si>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</si>
  <si>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</si>
  <si>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</si>
  <si>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</si>
  <si>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</si>
  <si>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</si>
  <si>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</si>
  <si>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</si>
  <si>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</si>
  <si>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</si>
  <si>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</si>
  <si>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</si>
  <si>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</si>
  <si>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</si>
  <si>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</si>
  <si>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</si>
  <si>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</si>
  <si>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</si>
  <si>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</si>
  <si>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</si>
  <si>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</si>
  <si>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</si>
  <si>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</si>
  <si>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</si>
  <si>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</si>
  <si>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</si>
  <si>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</si>
  <si>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</si>
  <si>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</si>
  <si>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</si>
  <si>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</si>
  <si>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</si>
  <si>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</si>
  <si>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</si>
  <si>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</si>
  <si>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</si>
  <si>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</si>
  <si>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</si>
  <si>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</si>
  <si>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</si>
  <si>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</si>
  <si>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</si>
  <si>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</si>
  <si>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</si>
  <si>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</si>
  <si>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</si>
  <si>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</si>
  <si>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</si>
  <si>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</si>
  <si>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</si>
  <si>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</si>
  <si>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</si>
  <si>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</si>
  <si>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</si>
  <si>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</si>
  <si>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</si>
  <si>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</si>
  <si>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</si>
  <si>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</si>
  <si>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</si>
  <si>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</si>
  <si>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</si>
  <si>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</si>
  <si>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</si>
  <si>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</si>
  <si>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</si>
  <si>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</si>
  <si>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</si>
  <si>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</si>
  <si>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</si>
  <si>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</si>
  <si>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</si>
  <si>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</si>
  <si>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</si>
  <si>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</si>
  <si>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</si>
  <si>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</si>
  <si>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</si>
  <si>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</si>
  <si>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</si>
  <si>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</si>
  <si>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</si>
  <si>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</si>
  <si>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</si>
  <si>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</si>
  <si>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</si>
  <si>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</si>
  <si>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</si>
  <si>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</si>
  <si>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</si>
  <si>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</si>
  <si>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</si>
  <si>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</si>
  <si>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</si>
  <si>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</si>
  <si>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</si>
  <si>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</si>
  <si>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</si>
  <si>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</si>
  <si>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</si>
  <si>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</si>
  <si>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</si>
  <si>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</si>
  <si>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</si>
  <si>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</si>
  <si>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</si>
  <si>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</si>
  <si>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</si>
  <si>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</si>
  <si>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</si>
  <si>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</si>
  <si>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</si>
  <si>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</si>
  <si>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</si>
  <si>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</si>
  <si>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</si>
  <si>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</si>
  <si>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</si>
  <si>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</si>
  <si>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</si>
  <si>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</si>
  <si>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</si>
  <si>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</si>
  <si>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Caidas del mismo y distinto nivel , fracturas, golpe con objetos, caídas de objetos, obstruccioón de rutas de evacuación</t>
  </si>
  <si>
    <t>Caídas de mismo y Distinto nivel</t>
  </si>
  <si>
    <t>Riesgo Mecánico Herramientas</t>
  </si>
  <si>
    <t>Herramientas Manuales</t>
  </si>
  <si>
    <t>Quemaduras, contusiones y lesiones</t>
  </si>
  <si>
    <t>E.P.P.</t>
  </si>
  <si>
    <t>Amputación</t>
  </si>
  <si>
    <t xml:space="preserve">
Uso y manejo adecuado de E.P.P., uso y manejo adecuado de herramientas manuales y/o máqinas y equipos</t>
  </si>
  <si>
    <t>Riesgo Mecánico Maquinaria</t>
  </si>
  <si>
    <t>Maquinaria y equipo</t>
  </si>
  <si>
    <t>Atrapamiento, amputación, aplastamiento, fractura, muerte</t>
  </si>
  <si>
    <t>Aplastamiento</t>
  </si>
  <si>
    <t>Uso y manejo adecuado de E.P.P., uso y manejo adecuado de herramientas amnuales y/o máquinas y equipos</t>
  </si>
  <si>
    <t>Reparación de redes y sumideros</t>
  </si>
  <si>
    <t>Lesiones oculares, lesiones dérmicas, incendio, explosión, pérdidas materiales, quemaduras</t>
  </si>
  <si>
    <t>INS , E.P.P. Caretas tipo soldador, traje de carnaza, pero en carnaza, botas tipo soldador</t>
  </si>
  <si>
    <t>Trabajo seguro en caliente, diligencionamiento de permisos de trabajo, uso y manejo adecuado de E.P.P.</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</si>
  <si>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</si>
  <si>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</si>
  <si>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</si>
  <si>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</si>
  <si>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</si>
  <si>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</si>
  <si>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</si>
  <si>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</si>
  <si>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</si>
  <si>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</si>
  <si>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</si>
  <si>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</si>
  <si>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</si>
  <si>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</si>
  <si>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</si>
  <si>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</si>
  <si>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</si>
  <si>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</si>
  <si>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</si>
  <si>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</si>
  <si>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</si>
  <si>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</si>
  <si>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</si>
  <si>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</si>
  <si>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</si>
  <si>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</si>
  <si>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</si>
  <si>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</si>
  <si>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</si>
  <si>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</si>
  <si>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</si>
  <si>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</si>
  <si>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</si>
  <si>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</si>
  <si>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</si>
  <si>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</si>
  <si>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</si>
  <si>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</si>
  <si>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</si>
  <si>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</si>
  <si>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</si>
  <si>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</si>
  <si>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</si>
  <si>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</si>
  <si>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</si>
  <si>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</si>
  <si>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</si>
  <si>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</si>
  <si>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</si>
  <si>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</si>
  <si>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</si>
  <si>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</si>
  <si>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</si>
  <si>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</si>
  <si>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</si>
  <si>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</si>
  <si>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</si>
  <si>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</si>
  <si>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</si>
  <si>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</si>
  <si>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</si>
  <si>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</si>
  <si>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</si>
  <si>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</si>
  <si>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</si>
  <si>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</si>
  <si>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</si>
  <si>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</si>
  <si>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</si>
  <si>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</si>
  <si>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</si>
  <si>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</si>
  <si>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</si>
  <si>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</si>
  <si>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</si>
  <si>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</si>
  <si>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</si>
  <si>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</si>
  <si>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</si>
  <si>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</si>
  <si>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</si>
  <si>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</si>
  <si>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</si>
  <si>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</si>
  <si>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</si>
  <si>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</si>
  <si>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</si>
  <si>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</si>
  <si>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</si>
  <si>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</si>
  <si>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</si>
  <si>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</si>
  <si>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</si>
  <si>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</si>
  <si>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</si>
  <si>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</si>
  <si>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</si>
  <si>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</si>
  <si>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</si>
  <si>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</si>
  <si>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</si>
  <si>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</si>
  <si>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</si>
  <si>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</si>
  <si>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</si>
  <si>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</si>
  <si>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</si>
  <si>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</si>
  <si>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</si>
  <si>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</si>
  <si>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</si>
  <si>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</si>
  <si>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</si>
  <si>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</si>
  <si>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</si>
  <si>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</si>
  <si>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</si>
  <si>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</si>
  <si>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</si>
  <si>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</si>
  <si>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</si>
  <si>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</si>
  <si>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</si>
  <si>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</si>
  <si>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</si>
  <si>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</si>
  <si>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</si>
  <si>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</si>
  <si>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</si>
  <si>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</si>
  <si>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</si>
  <si>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</si>
  <si>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</si>
  <si>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</si>
  <si>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</si>
  <si>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</si>
  <si>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</si>
  <si>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</si>
  <si>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</si>
  <si>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</si>
  <si>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</si>
  <si>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</si>
  <si>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</si>
  <si>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</si>
  <si>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</si>
  <si>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</si>
  <si>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</si>
  <si>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</si>
  <si>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</si>
  <si>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</si>
  <si>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</si>
  <si>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</si>
  <si>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</si>
  <si>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</si>
  <si>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</si>
  <si>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</si>
  <si>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</si>
  <si>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</si>
  <si>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</si>
  <si>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</si>
  <si>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</si>
  <si>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</si>
  <si>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</si>
  <si>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</si>
  <si>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</si>
  <si>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</si>
  <si>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</si>
  <si>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</si>
  <si>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</si>
  <si>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</si>
  <si>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</si>
  <si>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</si>
  <si>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</si>
  <si>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</si>
  <si>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</si>
  <si>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</si>
  <si>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</si>
  <si>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</si>
  <si>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</si>
  <si>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</si>
  <si>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</si>
  <si>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</si>
  <si>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</si>
  <si>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</si>
  <si>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</si>
  <si>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</si>
  <si>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</si>
  <si>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</si>
  <si>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</si>
  <si>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</si>
  <si>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</si>
  <si>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</si>
  <si>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</si>
  <si>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</si>
  <si>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</si>
  <si>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</si>
  <si>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</si>
  <si>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</si>
  <si>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</si>
  <si>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</si>
  <si>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</si>
  <si>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</si>
  <si>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</si>
  <si>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</si>
  <si>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</si>
  <si>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</si>
  <si>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</si>
  <si>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</si>
  <si>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</si>
  <si>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</si>
  <si>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</si>
  <si>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</si>
  <si>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</si>
  <si>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</si>
  <si>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</si>
  <si>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</si>
  <si>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</si>
  <si>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</si>
  <si>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</si>
  <si>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</si>
  <si>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</si>
  <si>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</si>
  <si>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</si>
  <si>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</si>
  <si>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</si>
  <si>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</si>
  <si>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</si>
  <si>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</si>
  <si>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</si>
  <si>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</si>
  <si>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</si>
  <si>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</si>
  <si>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</si>
  <si>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</si>
  <si>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</si>
  <si>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</si>
  <si>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</si>
  <si>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</si>
  <si>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</si>
  <si>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</si>
  <si>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</si>
  <si>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</si>
  <si>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</si>
  <si>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</si>
  <si>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</si>
  <si>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</si>
  <si>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</si>
  <si>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</si>
  <si>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</si>
  <si>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</si>
  <si>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</si>
  <si>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</si>
  <si>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</si>
  <si>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</si>
  <si>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</si>
  <si>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</si>
  <si>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</si>
  <si>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</si>
  <si>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</si>
  <si>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</si>
  <si>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</si>
  <si>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</si>
  <si>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</si>
  <si>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</si>
  <si>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</si>
  <si>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</si>
  <si>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</si>
  <si>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</si>
  <si>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</si>
  <si>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</si>
  <si>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</si>
  <si>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</si>
  <si>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</si>
  <si>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</si>
  <si>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</si>
  <si>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</si>
  <si>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</si>
  <si>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</si>
  <si>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</si>
  <si>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</si>
  <si>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</si>
  <si>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</si>
  <si>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</si>
  <si>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</si>
  <si>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</si>
  <si>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</si>
  <si>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</si>
  <si>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</si>
  <si>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</si>
  <si>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</si>
  <si>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</si>
  <si>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</si>
  <si>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</si>
  <si>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</si>
  <si>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</si>
  <si>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</si>
  <si>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</si>
  <si>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</si>
  <si>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</si>
  <si>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</si>
  <si>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</si>
  <si>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</si>
  <si>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</si>
  <si>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</si>
  <si>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</si>
  <si>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</si>
  <si>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</si>
  <si>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</si>
  <si>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</si>
  <si>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</si>
  <si>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</si>
  <si>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</si>
  <si>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</si>
  <si>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</si>
  <si>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</si>
  <si>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</si>
  <si>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</si>
  <si>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</si>
  <si>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</si>
  <si>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</si>
  <si>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</si>
  <si>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</si>
  <si>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</si>
  <si>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</si>
  <si>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</si>
  <si>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</si>
  <si>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</si>
  <si>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</si>
  <si>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</si>
  <si>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</si>
  <si>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</si>
  <si>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</si>
  <si>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</si>
  <si>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</si>
  <si>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</si>
  <si>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</si>
  <si>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</si>
  <si>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</si>
  <si>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</si>
  <si>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</si>
  <si>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</si>
  <si>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</si>
  <si>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</si>
  <si>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</si>
  <si>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</si>
  <si>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</si>
  <si>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</si>
  <si>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</si>
  <si>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</si>
  <si>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</si>
  <si>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</si>
  <si>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</si>
  <si>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</si>
  <si>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</si>
  <si>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</si>
  <si>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</si>
  <si>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</si>
  <si>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</si>
  <si>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</si>
  <si>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</si>
  <si>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</si>
  <si>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</si>
  <si>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</si>
  <si>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</si>
  <si>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</si>
  <si>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</si>
  <si>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</si>
  <si>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</si>
  <si>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</si>
  <si>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</si>
  <si>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</si>
  <si>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</si>
  <si>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</si>
  <si>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</si>
  <si>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</si>
  <si>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</si>
  <si>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</si>
  <si>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</si>
  <si>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</si>
  <si>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</si>
  <si>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</si>
  <si>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</si>
  <si>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</si>
  <si>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</si>
  <si>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</si>
  <si>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</si>
  <si>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</si>
  <si>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</si>
  <si>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</si>
  <si>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</si>
  <si>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</si>
  <si>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</si>
  <si>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</si>
  <si>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</si>
  <si>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</si>
  <si>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</si>
  <si>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</si>
  <si>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</si>
  <si>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</si>
  <si>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</si>
  <si>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</si>
  <si>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</si>
  <si>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</si>
  <si>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</si>
  <si>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</si>
  <si>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</si>
  <si>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</si>
  <si>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</si>
  <si>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</si>
  <si>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</si>
  <si>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</si>
  <si>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</si>
  <si>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</si>
  <si>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</si>
  <si>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</si>
  <si>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</si>
  <si>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</si>
  <si>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</si>
  <si>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</si>
  <si>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</si>
  <si>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</si>
  <si>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</si>
  <si>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</si>
  <si>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</si>
  <si>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</si>
  <si>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</si>
  <si>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</si>
  <si>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</si>
  <si>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</si>
  <si>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</si>
  <si>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</si>
  <si>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</si>
  <si>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</si>
  <si>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</si>
  <si>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</si>
  <si>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</si>
  <si>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</si>
  <si>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</si>
  <si>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</si>
  <si>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</si>
  <si>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</si>
  <si>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</si>
  <si>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</si>
  <si>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</si>
  <si>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</si>
  <si>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</si>
  <si>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</si>
  <si>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</si>
  <si>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</si>
  <si>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</si>
  <si>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</si>
  <si>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</si>
  <si>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</si>
  <si>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</si>
  <si>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</si>
  <si>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</si>
  <si>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</si>
  <si>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</si>
  <si>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</si>
  <si>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</si>
  <si>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</si>
  <si>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</si>
  <si>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</si>
  <si>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</si>
  <si>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</si>
  <si>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</si>
  <si>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</si>
  <si>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</si>
  <si>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</si>
  <si>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</si>
  <si>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</si>
  <si>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</si>
  <si>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</si>
  <si>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</si>
  <si>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</si>
  <si>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</si>
  <si>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</si>
  <si>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</si>
  <si>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</si>
  <si>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</si>
  <si>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</si>
  <si>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</si>
  <si>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</si>
  <si>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</si>
  <si>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</si>
  <si>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</si>
  <si>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</si>
  <si>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</si>
  <si>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</si>
  <si>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</si>
  <si>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</si>
  <si>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</si>
  <si>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</si>
  <si>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</si>
  <si>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</si>
  <si>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</si>
  <si>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</si>
  <si>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</si>
  <si>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</si>
  <si>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</si>
  <si>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</si>
  <si>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</si>
  <si>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</si>
  <si>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</si>
  <si>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</si>
  <si>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</si>
  <si>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</si>
  <si>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</si>
  <si>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</si>
  <si>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</si>
  <si>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</si>
  <si>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</si>
  <si>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</si>
  <si>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</si>
  <si>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</si>
  <si>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</si>
  <si>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</si>
  <si>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</si>
  <si>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</si>
  <si>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</si>
  <si>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</si>
  <si>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</si>
  <si>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</si>
  <si>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</si>
  <si>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</si>
  <si>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</si>
  <si>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</si>
  <si>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</si>
  <si>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</si>
  <si>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</si>
  <si>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</si>
  <si>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</si>
  <si>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</si>
  <si>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</si>
  <si>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</si>
  <si>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</si>
  <si>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</si>
  <si>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</si>
  <si>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</si>
  <si>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</si>
  <si>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</si>
  <si>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</si>
  <si>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</si>
  <si>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</si>
  <si>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</si>
  <si>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</si>
  <si>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</si>
  <si>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</si>
  <si>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</si>
  <si>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</si>
  <si>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</si>
  <si>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</si>
  <si>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</si>
  <si>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</si>
  <si>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</si>
  <si>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</si>
  <si>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</si>
  <si>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</si>
  <si>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</si>
  <si>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</si>
  <si>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</si>
  <si>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</si>
  <si>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</si>
  <si>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</si>
  <si>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</si>
  <si>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orden de prestacion de servicios</t>
  </si>
  <si>
    <t>Accidente de Tránsito</t>
  </si>
  <si>
    <t>locativo (2)</t>
  </si>
  <si>
    <t>inmersión ( lluvias, crecientes de rios y quebradas, caidas desde tarabitas, puentes y medios de trasnporte)</t>
  </si>
  <si>
    <t>contusiones, laseraciones, afectaciones del sistema respiratorio</t>
  </si>
  <si>
    <t>muerte</t>
  </si>
  <si>
    <t>capacitación en salvamento acuatico y primer respondiente</t>
  </si>
  <si>
    <t>CONTROL DE CAMBIOS EN LA ACTUALIZACIÓN</t>
  </si>
  <si>
    <t>INSUMO</t>
  </si>
  <si>
    <t>DESCRIPCIÓN DETALLADA DE LA ACTUALIZACIÓN</t>
  </si>
  <si>
    <t>Formato: M4F0702F10</t>
  </si>
  <si>
    <t>CENTRO DE TRABAJO Y/O PROCESO: DIRECCIÓN SERVICIO COMERCIAL ZONA 5</t>
  </si>
  <si>
    <t>NOMBRE CENTRO DE TRABAJO Y/O PROCESO: DIVISIÓN ATENCIÓN AL CLIENTE ZONA 5 - ADMINISTRATIVO</t>
  </si>
  <si>
    <t xml:space="preserve">Administrar y responder por la gestión de las unidades controlables. para optimizar los recursos y evidenciar el cumplimiento de las obligaciones del operador comercial.
</t>
  </si>
  <si>
    <t>1.Coordinar la preparación de la información asociada a los resultados de la gestión y elaborar los respectivos informes. 2.Coordinar las reuniones de su área con la periodicidad requerida con los profesionales asignados. Atender las directrices asociadas al seguimiento de los planes de acción definidos. 3.Evaluar el comportamiento de las matrices de hallazgos de las unidades controlables. Analizar la gestión de las unidades controlables y sus recursos, y recomendar al área las acciones que correspondan. 4.Coordinar y aprobar la medición de los estándares de servicio asociados a las unidades controlables a su cargo. 5. Analizar y aprobar las facturas de remuneración de los conceptos asociados a los procesos asignados.6. Atender tutelas, querellas, derechos de petición, acciones populares y demás oficios internos y externos relacionados con la naturaleza de las funciones de su cargo.7. Verificar el trámite a las solicitudes de peticiones, quejas y reclamos de los clientes en el área comercial y operativa.  8.Supervisar el personal a su cargo y dar cabal cumplimiento a las normas y programas de administración de personal establecidos en la Empresa.</t>
  </si>
  <si>
    <t>si</t>
  </si>
  <si>
    <t>Campañas de aseo de manos cumpliendo protocolos de una adecuada limpieza y desinfección de manera constante.</t>
  </si>
  <si>
    <t>ELEMENTOS DE PROTECCIÓN PERSONAL DE ACUERDO AL MANUAL DE E.P.P. DE LA EMPRESA</t>
  </si>
  <si>
    <t>Suministro de bloqueador teniendo en cuenta el tiempo de exposición</t>
  </si>
  <si>
    <t>Continuar con el desarrollo del programa de riesgo psicosocial con el fin de retroalimentar acerca del y manejo de estrés, así como factores internos y externos que desarrollen a mayor nivel este riesgo.</t>
  </si>
  <si>
    <t>Practica de pausas activas de manera frecuente para activación de sistema musculo esqueletico</t>
  </si>
  <si>
    <t>Fortalecer y Socializar el Programa de Seguridad Vial establecido</t>
  </si>
  <si>
    <t>Implementar programa de orden y aseo 5 S ,jornadas de orden y aseo y  reciclaje</t>
  </si>
  <si>
    <t>implementar talleres de reconocimiento defensivo, retroalimentar a los funcionarios sobre los procedimientos de seguridad para casos en los cuales se puedan presentar eventos por la atencion a publico.</t>
  </si>
  <si>
    <t>inspeccionar todos los elementos de emergencia para la atención de la contingencia</t>
  </si>
  <si>
    <t>Implementar programa de orden y aseo 5 S, jornadas de orden y aseo y  reciclaje</t>
  </si>
  <si>
    <t>BASE DE PERSONAL PARA TRABAJO EN ALTURAS</t>
  </si>
  <si>
    <t>Se agrega el peligro de trabajo en alturas para el cargo de Jefe de división nivel 20, debido a que el funcionario es el encargado del personal del área.</t>
  </si>
  <si>
    <t>Ejercer el control para el cumplimiento de los procesos definidos en el área en coherencia con la planeación estratégica de la empresa</t>
  </si>
  <si>
    <t xml:space="preserve">Controlar que las quejas, peticiones, reclamos sean tramitadas. Controlar los parámetros establecidos para la operatividad del call center. Monitorear los puntos de atención al cliente y establecer mecanismo que permitan medir el grado de satisfacción de los usuarios. Coordinar el servicio, atención, facturación, pagos, y reclamos de los clientes de alto consumo de los predios comerciales industriales y oficiales para la prestación de un buen servicio. Verificar que el contrato especial de gestión de la zona cumplas las políticas relacionadas con los procesos operativos, comerciales y de imagen corporativa. Evaluar la ejecución de los contratos de gestión comercial y atender las necesidades comerciales y operativos de los terceros y usuarios en general . Coordinar los comités de seguimiento a los procesos del área para analizarla situación y mejorar el servicio. </t>
  </si>
  <si>
    <t>Continuar con la ejecución del programa de mantenimiento preventivo a locaciones.</t>
  </si>
  <si>
    <t>Organizar y controlar la atencion de las peticiones, quejas y recursos, presentados por los clientes de los ciclos asignados, con el fin de efectuar la conceptualizacion y ajustes en el sistema de informacion comercial con base en las pruebas requeridas acordes con la normatividad.</t>
  </si>
  <si>
    <t xml:space="preserve">1,  Registrar en el sistema de informacion empresarial la apertura de los reclamos y recursos, con
el fin de cumplir con el ciclo de cierre de las solicitudes. 2.  Programar y coordinar revisiones e inspecciones de aquellos predios objeto de peticiones, quejas, reclamos y recursos comerciales,  3.  Diligenciar, remitir y coordinar con las demas dependencias de la Empresa las solicitudes y 
 ordenes de trabajo. 4.  Reportar la informacion referente a instalaciones clandestinas y servicios no autorizados encontrados en terreno, con el fin de informar oportunamente al area correspondiente, para resolver las inconsistencies presentadas. 5.  Realizar el seguimiento de los acontecimientos reportados en los puntos de atencion de la  Empresa.
</t>
  </si>
  <si>
    <t>Administrar la información del area y generar los informes necesarios pare Ia ejecución de los procesos de la misma, con el fin de dar cumplimiento a los objetivos propuestos por el area.</t>
  </si>
  <si>
    <t>Analizar la informacion en los sistemas del area. Elaborar el reporte periódico de Ia ejecución de los procesos del area mediante la consolidacion de informacion estadistica, tecnica y administrativa. Consolidar la informacion de las bases de datos. Administrar los documentos del area a su cargo.  Elaborar informes de la gestión efectuada por el area. Supervisar Ia disponibilidad de los recursos y equipos asignados al area.</t>
  </si>
  <si>
    <t>BASE DE PERSONAL DE PLANTA</t>
  </si>
  <si>
    <t>Para el cargo de Auxiliar administrativo nivel 30 se modifica el número de expuestos de 1 funcionario a 3.</t>
  </si>
  <si>
    <t>Administrar la información del area ejecutando y controlando los trabajos programados con el fin de conlribuir al buen funcionamiento de la misma</t>
  </si>
  <si>
    <t>Ejercer labores administrativas para el desarrollo de los programas, proyectos y planes de acción. Proyectar informes y documentos relacionados con las funciones del area, de acuerdo con las instrucciones impartidas por el superior inmediato. Organizar y actualizar registros y bases de datos del area, Ilevando el control respectivo. Consolidar la información estadistica, tecnica y administrativa de la dependencia. Orientar a los usuarios sobre los documentos y actividades desempeñadas por el area, teniendo en cuenta los lineamientos establecidos por el superior inmediato. Consolidar los documentos bajo su responsabilidad de acuerdo con los requerimientos del area, la Empresa y las normas vigentes. Asegurar la disponibilidad de los recursos y equipos en general asignados al area.</t>
  </si>
  <si>
    <t>MEDICIÓN DE ILUMINACIÓN</t>
  </si>
  <si>
    <t>A los cargos de la parte administrativa se les agrega el peligro físico por iluminación, teniendo en cuenta los resultados del estudio de iluminación.</t>
  </si>
  <si>
    <t>DIVISIÓN ATENCIÓN AL CLIENTE ZONA 5 - ADMINISTRATIVO</t>
  </si>
  <si>
    <t>EDIFICIO CENTRAL DE OPERACIONES - ECO</t>
  </si>
  <si>
    <t>NOMBRE CENTRO DE TRABAJO Y/O PROCESO: DIVISIÓN ATENCIÓN AL CLIENTE ZONA 5 - GRANDES CLIENTES</t>
  </si>
  <si>
    <t>1,  Registrar en el sistema de informacion empresarial la apertura de los reclamos y recursos, con
el fin de cumplir con el ciclo de cierre de las solicitudes. 2.  Programar y coordinar revisiones e inspecciones de aquellos predios objeto de peticiones, quejas, reclamos y recursos comerciales,  3.  Diligenciar, remitir y coordinar con las demas dependencias de la Empresa las solicitudes y 
 ordenes de trabajo. 4.  Reportar la informacion referente a instalaciones clandestinas y servicios no autorizados encontrados en terreno, con el fin de informar oportunamente al area correspondiente, para resolver las inconsistencies presentadas. 5.  Realizar el seguimiento de los acontecimientos reportados en los puntos de atencion de la  Empresa.</t>
  </si>
  <si>
    <t>SI</t>
  </si>
  <si>
    <t>Generar los informes de los objetos controlables, para calificar y cuantificar los eventos de cada actividad de operación comercial.</t>
  </si>
  <si>
    <t>1.  Extractar la totalidad de los eventos de cada actividad del periodo en evaluación. 2. Programar inspecciones a terreno que requiera el objeto controlable 3. Generar una base de datos con la informacion recolectada en terreno. 4. Verificar la veracidad de los parametros comerciales para calificar cada evento. 5.  Verificar el cargue en el sistema de los diferentes eventos comerciales (medidores, cajillas, nuevas conexiones, tapas, entre otros.). 6. Alimentar el  tablero de control del area. 7. Elaborar oficios, documentos e informes estadisticos de desempeno utilizando herramientas tecnologicas de informacion y computación. 8.  Verificar la correcta aplicacion en el sistema de los ajustes y resoluciones par parte del  operador comercial. 9. Verificar la informacion soporte para la remuneración de las diferentes  actividades desarrolladas por el operador comercial. 10. Preparar las bases de datos de control en el periodo en evaluacion.</t>
  </si>
  <si>
    <t>DIVISIÓN ATENCIÓN AL CLIENTE ZONA 5 - GRANDES CLIENTES</t>
  </si>
  <si>
    <t>NOMBRE CENTRO DE TRABAJO Y/O PROCESO: DIVISIÓN ATENCIÓN AL CLIENTE ZONA 5 - PQR</t>
  </si>
  <si>
    <t>A los cargos relacionados con el proceso de grandes clientes se les agrega el peligro físico por iluminación, teniendo en cuenta los resultados del estudio de iluminación.</t>
  </si>
  <si>
    <t>Para el cargo de Profesional nivel 22 se eliminan los peligros de riesgo público y accidente de tránsito debido a que por cambio de sede ya no es necesario desplazarse fuera de la empresa.</t>
  </si>
  <si>
    <t>GESTIÓN DEL CAMBIO</t>
  </si>
  <si>
    <t>BASE DE PERSONAL PRESTACIÓN DE SERVICIOS</t>
  </si>
  <si>
    <t>Se elimina el cargo de Orden de prestación de servicios, dado que para este proceso no se cuenta actualmente con este personal de apoyo.</t>
  </si>
  <si>
    <t>DIVISIÓN ATENCIÓN AL CLIENTE ZONA 5 - PQR</t>
  </si>
  <si>
    <t>Hacer el uso continuo de los elementos de protección que minimicen la exposición al peligro.</t>
  </si>
  <si>
    <t>Para el cargo de Tecnólogo en obras civiles nivel 32 se ingresa el peligros de trabajo en alturas, dado que realizan esta tarea de foma esporádica.</t>
  </si>
  <si>
    <t>Asegurar la entrega y recibo de los materiales, herramientas y equipos que son requeridos para realizar la ejecucion de los trabajos de mantenimiento preventivo, predictivo y correctivo, con el fin de asegurar la disponibilidad, capacidad funcional, operativa y productiva de los equipos en los procesos de captacion, almacenamiento, conduccion y tratamiento de agua.</t>
  </si>
  <si>
    <t>1.  Controlar la entrega y recibo de los materiales, repuestos, herramientas y equipos que son
requeridos, pare ejecutar los trabajos de mantenimiento preventivo y predictivo programado y correctivo de acuerdo con los procedimientos establecidos. 2.  Solicitar los materiales, repuestos, equipos y herramientas que son utilizados en la ejecucion de   los trabajos de mantenimiento cuando sus existencias no permiten atender los trabajos de   mantenimiento solicitados. 3.  Ejecutar las Ordenes de trabajo que le son asignadas del programa de mantenimiento preventivo y predictivo programado, en especial las del tipo mecanico, cumpliendo con los requisitos definidos para asegurar la disponibilidad de los equipos criticos de los procesos de captacion, almacenamiento, conduccion y tratamiento. 4.  Verificar los trabajos de mantenimiento preventivos o correctivos realizados. 5.  Realizar la verificacion y mantenimiento de los elementos de deteccion de incidentes, de los equipos de proteccion personal y de control local de emergencias de los procesos y estructuras del area.  6.  Revisar y solicitar los cambios necesarios en la informacion tecnica que es necesaria para  realizar los trabajos de mantenimiento mecanico. 7.  Informar a su superior inmediato sabre el desarrollo de sus funciones, asi como las novedades e inconvenientes que se presentee, con el fin de que se pueda verificar el cumplimiento de los requisitos definidos y se tomen las medidas pertinentes de forma oportuna.</t>
  </si>
  <si>
    <t>NOMBRE CENTRO DE TRABAJO Y/O PROCESO: DIVISIÓN ATENCIÓN AL CLIENTE ZONA 5 - TERRENO</t>
  </si>
  <si>
    <t>DIVISIÓN ATENCIÓN AL CLIENTE ZONA 5 - TERRENO</t>
  </si>
  <si>
    <t>NOMBRE CENTRO DE TRABAJO Y/O PROCESO: DIVISIÓN ATENCIÓN AL CLIENTE ZONA 5 - DEFRAUDACIÓN</t>
  </si>
  <si>
    <t>Generar los reportes correspondientes para alimentar los indicadores y estadisticas del area,   y elaborar y mantener la documentacion relacionada con las actividades efectuadas por la misma.</t>
  </si>
  <si>
    <t>1.  Realizar visitas tecnicas, de acuerdo a los lineamientos fijados por el superior inmediato,2  Elaborar las estadisticas de avance de actividades de los estudios y proyectos del area, 3.  Recolectar la informacion de estudios y conceptos tecnicos solicitados por las areas, segun las 
 necesidades, 4. Manejar y actualizar las diferentes bases de datos donde se registra la informacion tecnica del area,5.  Ingresar y cerrar debidamente las solicitudes propias del area al sistema, 6.  Realizar modelaciones, analisis y mediciones que sean requeridas por el area, a traves del   sistema de informacion geografico unificado de la empresa (SIGUE),7. Actualizar los archivos de documentos tecnicos relacionados y suministrar al superior inmediato y 
 demas personas interesadas y autorizadas, la informaciOn solicitada,8.  Revisar y/o corregir los informes de seguimiento de los diferentes contratos a cargo del area.</t>
  </si>
  <si>
    <t>MATRIZ DE IDENTIFICACIÓN DE PELIGROS 2017</t>
  </si>
  <si>
    <t>No se realiza ningún cambio según la revisión realizada.</t>
  </si>
  <si>
    <t>Biológico</t>
  </si>
  <si>
    <t>Físico</t>
  </si>
  <si>
    <t>Psicosocial</t>
  </si>
  <si>
    <t>Biomecánico</t>
  </si>
  <si>
    <t>Condiciones de seguridad</t>
  </si>
  <si>
    <t>Fenómenos naturales</t>
  </si>
  <si>
    <t>Químico</t>
  </si>
  <si>
    <t>ELABORACIÓN                                            ACTUALIZACIÓN                                               FECHA: 24 DE OCTUBRE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</si>
</sst>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Calibri"/>
      <family val="2"/>
      <scheme val="minor"/>
    </font>
    <font>
      <sz val="10"/>
      <color theme="1"/>
      <name val="Arial"/>
      <family val="2"/>
    </font>
    <font>
      <b/>
      <sz val="10"/>
      <name val="Arial"/>
      <family val="2"/>
    </font>
    <font>
      <sz val="10"/>
      <name val="Arial"/>
      <family val="2"/>
    </font>
    <font>
      <sz val="8"/>
      <color theme="1"/>
      <name val="Calibri"/>
      <family val="2"/>
      <scheme val="minor"/>
    </font>
    <font>
      <sz val="8"/>
      <color theme="1"/>
      <name val="Trebuchet MS"/>
      <family val="2"/>
    </font>
    <font>
      <b/>
      <sz val="14"/>
      <name val="Arial"/>
      <family val="2"/>
    </font>
    <font>
      <b/>
      <sz val="9"/>
      <name val="Aharoni"/>
      <charset val="177"/>
    </font>
    <font>
      <sz val="10"/>
      <color indexed="8"/>
      <name val="Arial"/>
      <family val="2"/>
    </font>
    <font>
      <sz val="11"/>
      <color indexed="8"/>
      <name val="Calibri"/>
      <family val="2"/>
    </font>
    <font>
      <b/>
      <sz val="12"/>
      <color theme="1"/>
      <name val="Calibri"/>
      <family val="2"/>
      <scheme val="minor"/>
    </font>
    <font>
      <b/>
      <sz val="10"/>
      <color theme="1"/>
      <name val="Arial"/>
      <family val="2"/>
    </font>
  </fonts>
  <fills count="9">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
      <patternFill patternType="solid">
        <fgColor theme="4" tint="0.39997558519241921"/>
        <bgColor indexed="64"/>
      </patternFill>
    </fill>
  </fills>
  <borders count="30">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cellStyleXfs>
  <cellXfs count="142">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2" fillId="0" borderId="0" xfId="0" applyFont="1" applyBorder="1" applyAlignment="1">
      <alignment horizontal="left" vertical="center"/>
    </xf>
    <xf numFmtId="0" fontId="1" fillId="4" borderId="13"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4" fillId="4" borderId="13" xfId="0" applyFont="1" applyFill="1" applyBorder="1" applyAlignment="1">
      <alignment horizontal="center" vertical="center"/>
    </xf>
    <xf numFmtId="0" fontId="1" fillId="4" borderId="14"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4" fillId="4" borderId="14" xfId="0" applyFont="1" applyFill="1" applyBorder="1" applyAlignment="1">
      <alignment horizontal="center" vertical="center"/>
    </xf>
    <xf numFmtId="0" fontId="2" fillId="2" borderId="2" xfId="0" applyFont="1" applyFill="1" applyBorder="1" applyAlignment="1" applyProtection="1">
      <alignment horizontal="center" vertical="center" wrapText="1"/>
      <protection locked="0"/>
    </xf>
    <xf numFmtId="0" fontId="1" fillId="4" borderId="17" xfId="0" applyFont="1" applyFill="1" applyBorder="1" applyAlignment="1">
      <alignment horizontal="center" vertical="center" wrapText="1"/>
    </xf>
    <xf numFmtId="0" fontId="0" fillId="6" borderId="0" xfId="0" applyFill="1"/>
    <xf numFmtId="0" fontId="9" fillId="7" borderId="18" xfId="9" applyFont="1" applyFill="1" applyBorder="1" applyAlignment="1">
      <alignment horizontal="center"/>
    </xf>
    <xf numFmtId="0" fontId="9" fillId="0" borderId="19" xfId="9" applyFont="1" applyFill="1" applyBorder="1" applyAlignment="1">
      <alignment wrapText="1"/>
    </xf>
    <xf numFmtId="0" fontId="9" fillId="6" borderId="19" xfId="9" applyFont="1" applyFill="1" applyBorder="1" applyAlignment="1">
      <alignment wrapText="1"/>
    </xf>
    <xf numFmtId="0" fontId="0" fillId="4" borderId="12" xfId="0" applyFill="1" applyBorder="1" applyAlignment="1">
      <alignment horizontal="center" vertical="center" wrapText="1"/>
    </xf>
    <xf numFmtId="0" fontId="0" fillId="4" borderId="13" xfId="0" applyFill="1" applyBorder="1" applyAlignment="1">
      <alignment horizontal="center" vertical="center" wrapText="1"/>
    </xf>
    <xf numFmtId="0" fontId="0" fillId="4" borderId="14" xfId="0" applyFill="1" applyBorder="1" applyAlignment="1">
      <alignment horizontal="center" vertical="center" wrapText="1"/>
    </xf>
    <xf numFmtId="0" fontId="0" fillId="0" borderId="20" xfId="0" applyFill="1" applyBorder="1"/>
    <xf numFmtId="0" fontId="0" fillId="0" borderId="20" xfId="0" applyFill="1" applyBorder="1" applyAlignment="1">
      <alignment wrapText="1"/>
    </xf>
    <xf numFmtId="0" fontId="9" fillId="0" borderId="20" xfId="9" applyFont="1" applyFill="1" applyBorder="1" applyAlignment="1">
      <alignment wrapText="1"/>
    </xf>
    <xf numFmtId="0" fontId="10" fillId="0" borderId="20" xfId="0" applyFont="1" applyBorder="1" applyAlignment="1">
      <alignment horizontal="center"/>
    </xf>
    <xf numFmtId="0" fontId="10" fillId="0" borderId="20" xfId="0" applyFont="1" applyBorder="1" applyAlignment="1">
      <alignment horizontal="center" wrapText="1"/>
    </xf>
    <xf numFmtId="0" fontId="0" fillId="0" borderId="20" xfId="0" applyFont="1" applyBorder="1" applyAlignment="1">
      <alignment horizontal="justify" vertical="center" wrapText="1"/>
    </xf>
    <xf numFmtId="0" fontId="0" fillId="0" borderId="20" xfId="0" applyFont="1" applyBorder="1" applyAlignment="1">
      <alignment horizontal="justify" vertical="center"/>
    </xf>
    <xf numFmtId="0" fontId="2" fillId="2" borderId="2" xfId="0" applyFont="1" applyFill="1" applyBorder="1" applyAlignment="1" applyProtection="1">
      <alignment horizontal="center" vertical="center" wrapText="1"/>
      <protection locked="0"/>
    </xf>
    <xf numFmtId="0" fontId="9" fillId="6" borderId="21" xfId="9" applyFont="1" applyFill="1" applyBorder="1" applyAlignment="1">
      <alignment wrapText="1"/>
    </xf>
    <xf numFmtId="0" fontId="2" fillId="0" borderId="3" xfId="0" applyFont="1" applyBorder="1" applyAlignment="1"/>
    <xf numFmtId="0" fontId="2" fillId="0" borderId="4" xfId="0" applyFont="1" applyBorder="1" applyAlignment="1"/>
    <xf numFmtId="0" fontId="2" fillId="0" borderId="5" xfId="0" applyFont="1" applyBorder="1" applyAlignment="1"/>
    <xf numFmtId="0" fontId="2" fillId="0" borderId="6" xfId="0" applyFont="1" applyBorder="1" applyAlignment="1"/>
    <xf numFmtId="0" fontId="2" fillId="0" borderId="1" xfId="0" applyFont="1" applyBorder="1" applyAlignment="1"/>
    <xf numFmtId="0" fontId="2" fillId="0" borderId="7" xfId="0" applyFont="1" applyBorder="1" applyAlignment="1"/>
    <xf numFmtId="0" fontId="2" fillId="0" borderId="8" xfId="0" applyFont="1" applyBorder="1" applyAlignment="1"/>
    <xf numFmtId="0" fontId="2" fillId="0" borderId="9" xfId="0" applyFont="1" applyBorder="1" applyAlignment="1"/>
    <xf numFmtId="0" fontId="2" fillId="0" borderId="10" xfId="0" applyFont="1" applyBorder="1" applyAlignment="1"/>
    <xf numFmtId="0" fontId="2" fillId="0" borderId="0" xfId="0" applyFont="1" applyBorder="1" applyAlignment="1">
      <alignment horizontal="left" vertical="center"/>
    </xf>
    <xf numFmtId="0" fontId="2" fillId="2" borderId="2" xfId="0" applyFont="1" applyFill="1" applyBorder="1" applyAlignment="1" applyProtection="1">
      <alignment horizontal="center" vertical="center" wrapText="1"/>
      <protection locked="0"/>
    </xf>
    <xf numFmtId="0" fontId="1" fillId="8" borderId="17" xfId="0" applyFont="1" applyFill="1" applyBorder="1" applyAlignment="1">
      <alignment horizontal="center" vertical="center" wrapText="1"/>
    </xf>
    <xf numFmtId="0" fontId="0" fillId="8" borderId="12" xfId="0" applyFill="1" applyBorder="1" applyAlignment="1">
      <alignment horizontal="center" vertical="center" wrapText="1"/>
    </xf>
    <xf numFmtId="0" fontId="5" fillId="8" borderId="12" xfId="0" applyFont="1" applyFill="1" applyBorder="1" applyAlignment="1" applyProtection="1">
      <alignment horizontal="center" vertical="center" wrapText="1" shrinkToFit="1"/>
    </xf>
    <xf numFmtId="0" fontId="3" fillId="8" borderId="13" xfId="0" applyFont="1" applyFill="1" applyBorder="1" applyAlignment="1">
      <alignment horizontal="center" vertical="center" wrapText="1"/>
    </xf>
    <xf numFmtId="0" fontId="4" fillId="8" borderId="13" xfId="0" applyFont="1" applyFill="1" applyBorder="1" applyAlignment="1">
      <alignment horizontal="center" vertical="center"/>
    </xf>
    <xf numFmtId="0" fontId="0" fillId="8" borderId="13" xfId="0" applyFill="1" applyBorder="1" applyAlignment="1">
      <alignment horizontal="center" vertical="center" wrapText="1"/>
    </xf>
    <xf numFmtId="0" fontId="5" fillId="8" borderId="13" xfId="0" applyFont="1" applyFill="1" applyBorder="1" applyAlignment="1" applyProtection="1">
      <alignment horizontal="center" vertical="center" wrapText="1" shrinkToFit="1"/>
    </xf>
    <xf numFmtId="0" fontId="1" fillId="4" borderId="15"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5" fillId="4" borderId="12" xfId="0" applyFont="1" applyFill="1" applyBorder="1" applyAlignment="1" applyProtection="1">
      <alignment horizontal="center" vertical="center" wrapText="1" shrinkToFit="1"/>
    </xf>
    <xf numFmtId="0" fontId="5" fillId="4" borderId="13" xfId="0" applyFont="1" applyFill="1" applyBorder="1" applyAlignment="1" applyProtection="1">
      <alignment horizontal="center" vertical="center" wrapText="1" shrinkToFit="1"/>
    </xf>
    <xf numFmtId="0" fontId="1" fillId="4" borderId="12"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4" fillId="4" borderId="12" xfId="0" applyFont="1" applyFill="1" applyBorder="1" applyAlignment="1">
      <alignment horizontal="center" vertical="center"/>
    </xf>
    <xf numFmtId="0" fontId="5" fillId="4" borderId="14" xfId="0" applyFont="1" applyFill="1" applyBorder="1" applyAlignment="1" applyProtection="1">
      <alignment horizontal="center" vertical="center" wrapText="1" shrinkToFit="1"/>
    </xf>
    <xf numFmtId="0" fontId="1" fillId="8" borderId="12" xfId="0" applyFont="1" applyFill="1" applyBorder="1" applyAlignment="1">
      <alignment horizontal="center" vertical="center" wrapText="1"/>
    </xf>
    <xf numFmtId="0" fontId="3" fillId="8" borderId="12" xfId="0" applyFont="1" applyFill="1" applyBorder="1" applyAlignment="1">
      <alignment horizontal="center" vertical="center" wrapText="1"/>
    </xf>
    <xf numFmtId="0" fontId="4" fillId="8" borderId="12" xfId="0" applyFont="1" applyFill="1" applyBorder="1" applyAlignment="1">
      <alignment horizontal="center" vertical="center"/>
    </xf>
    <xf numFmtId="0" fontId="1" fillId="8" borderId="14" xfId="0" applyFont="1" applyFill="1" applyBorder="1" applyAlignment="1">
      <alignment horizontal="center" vertical="center" wrapText="1"/>
    </xf>
    <xf numFmtId="0" fontId="0" fillId="8" borderId="14" xfId="0" applyFill="1" applyBorder="1" applyAlignment="1">
      <alignment horizontal="center" vertical="center" wrapText="1"/>
    </xf>
    <xf numFmtId="0" fontId="3" fillId="8" borderId="14" xfId="0" applyFont="1" applyFill="1" applyBorder="1" applyAlignment="1">
      <alignment horizontal="center" vertical="center" wrapText="1"/>
    </xf>
    <xf numFmtId="0" fontId="4" fillId="8" borderId="14" xfId="0" applyFont="1" applyFill="1" applyBorder="1" applyAlignment="1">
      <alignment horizontal="center" vertical="center"/>
    </xf>
    <xf numFmtId="0" fontId="5" fillId="8" borderId="14" xfId="0" applyFont="1" applyFill="1" applyBorder="1" applyAlignment="1" applyProtection="1">
      <alignment horizontal="center" vertical="center" wrapText="1" shrinkToFit="1"/>
    </xf>
    <xf numFmtId="0" fontId="1" fillId="8" borderId="16" xfId="0" applyFont="1" applyFill="1" applyBorder="1" applyAlignment="1">
      <alignment horizontal="center" vertical="center" wrapText="1"/>
    </xf>
    <xf numFmtId="0" fontId="3" fillId="8" borderId="12" xfId="0" applyFont="1" applyFill="1" applyBorder="1" applyAlignment="1">
      <alignment horizontal="center" vertical="center" wrapText="1"/>
    </xf>
    <xf numFmtId="0" fontId="3" fillId="8" borderId="13"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 fillId="8" borderId="14" xfId="0" applyFont="1" applyFill="1" applyBorder="1" applyAlignment="1">
      <alignment horizontal="center" vertical="center" wrapText="1"/>
    </xf>
    <xf numFmtId="0" fontId="11" fillId="3" borderId="11" xfId="0" applyFont="1" applyFill="1" applyBorder="1" applyAlignment="1">
      <alignment horizontal="center" vertical="center" textRotation="90"/>
    </xf>
    <xf numFmtId="0" fontId="11" fillId="3" borderId="15" xfId="0" applyFont="1" applyFill="1" applyBorder="1" applyAlignment="1">
      <alignment horizontal="center" vertical="center" textRotation="90"/>
    </xf>
    <xf numFmtId="0" fontId="11" fillId="3" borderId="16" xfId="0" applyFont="1" applyFill="1" applyBorder="1" applyAlignment="1">
      <alignment horizontal="center" vertical="center" textRotation="90"/>
    </xf>
    <xf numFmtId="0" fontId="3" fillId="8" borderId="12" xfId="0" applyFont="1" applyFill="1" applyBorder="1" applyAlignment="1" applyProtection="1">
      <alignment horizontal="center" vertical="center" wrapText="1"/>
      <protection locked="0"/>
    </xf>
    <xf numFmtId="0" fontId="3" fillId="8" borderId="13" xfId="0" applyFont="1" applyFill="1" applyBorder="1" applyAlignment="1" applyProtection="1">
      <alignment horizontal="center" vertical="center" wrapText="1"/>
      <protection locked="0"/>
    </xf>
    <xf numFmtId="0" fontId="3" fillId="8" borderId="14" xfId="0" applyFont="1" applyFill="1" applyBorder="1" applyAlignment="1" applyProtection="1">
      <alignment horizontal="center" vertical="center" wrapText="1"/>
      <protection locked="0"/>
    </xf>
    <xf numFmtId="0" fontId="2" fillId="8" borderId="12" xfId="0" applyFont="1" applyFill="1" applyBorder="1" applyAlignment="1" applyProtection="1">
      <alignment horizontal="center" vertical="center" wrapText="1"/>
      <protection locked="0"/>
    </xf>
    <xf numFmtId="0" fontId="2" fillId="8" borderId="13" xfId="0" applyFont="1" applyFill="1" applyBorder="1" applyAlignment="1" applyProtection="1">
      <alignment horizontal="center" vertical="center" wrapText="1"/>
      <protection locked="0"/>
    </xf>
    <xf numFmtId="0" fontId="2" fillId="8" borderId="14" xfId="0" applyFont="1" applyFill="1" applyBorder="1" applyAlignment="1" applyProtection="1">
      <alignment horizontal="center" vertical="center" wrapText="1"/>
      <protection locked="0"/>
    </xf>
    <xf numFmtId="0" fontId="3" fillId="8" borderId="14"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3" fillId="4" borderId="12" xfId="0" applyFont="1" applyFill="1" applyBorder="1" applyAlignment="1" applyProtection="1">
      <alignment horizontal="center" vertical="center" wrapText="1"/>
      <protection locked="0"/>
    </xf>
    <xf numFmtId="0" fontId="3" fillId="4" borderId="13" xfId="0" applyFont="1" applyFill="1" applyBorder="1" applyAlignment="1" applyProtection="1">
      <alignment horizontal="center" vertical="center" wrapText="1"/>
      <protection locked="0"/>
    </xf>
    <xf numFmtId="0" fontId="3" fillId="4" borderId="14" xfId="0" applyFont="1" applyFill="1" applyBorder="1" applyAlignment="1" applyProtection="1">
      <alignment horizontal="center" vertical="center" wrapText="1"/>
      <protection locked="0"/>
    </xf>
    <xf numFmtId="0" fontId="2" fillId="4" borderId="12" xfId="0" applyFont="1" applyFill="1" applyBorder="1" applyAlignment="1" applyProtection="1">
      <alignment horizontal="center" vertical="center" wrapText="1"/>
      <protection locked="0"/>
    </xf>
    <xf numFmtId="0" fontId="2" fillId="4" borderId="13" xfId="0" applyFont="1" applyFill="1" applyBorder="1" applyAlignment="1" applyProtection="1">
      <alignment horizontal="center" vertical="center" wrapText="1"/>
      <protection locked="0"/>
    </xf>
    <xf numFmtId="0" fontId="2" fillId="4" borderId="14" xfId="0" applyFont="1" applyFill="1" applyBorder="1" applyAlignment="1" applyProtection="1">
      <alignment horizontal="center" vertical="center" wrapText="1"/>
      <protection locked="0"/>
    </xf>
    <xf numFmtId="0" fontId="3" fillId="4" borderId="14" xfId="0" applyFont="1" applyFill="1" applyBorder="1" applyAlignment="1">
      <alignment horizontal="center" vertical="center" wrapText="1"/>
    </xf>
    <xf numFmtId="0" fontId="1" fillId="0" borderId="14"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6" xfId="0" applyFont="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1" fillId="0" borderId="2" xfId="0" applyFont="1" applyBorder="1" applyAlignment="1">
      <alignment horizontal="center" vertical="center"/>
    </xf>
    <xf numFmtId="0" fontId="7" fillId="2" borderId="11" xfId="0" applyFont="1" applyFill="1" applyBorder="1" applyAlignment="1" applyProtection="1">
      <alignment horizontal="center" vertical="center" textRotation="90" wrapText="1"/>
      <protection locked="0"/>
    </xf>
    <xf numFmtId="0" fontId="7" fillId="2" borderId="15" xfId="0" applyFont="1" applyFill="1" applyBorder="1" applyAlignment="1" applyProtection="1">
      <alignment horizontal="center" vertical="center" textRotation="90" wrapText="1"/>
      <protection locked="0"/>
    </xf>
    <xf numFmtId="0" fontId="7" fillId="2" borderId="16" xfId="0" applyFont="1" applyFill="1" applyBorder="1" applyAlignment="1" applyProtection="1">
      <alignment horizontal="center" vertical="center" textRotation="90" wrapText="1"/>
      <protection locked="0"/>
    </xf>
    <xf numFmtId="0" fontId="7" fillId="2" borderId="11" xfId="0" applyFont="1" applyFill="1" applyBorder="1" applyAlignment="1" applyProtection="1">
      <alignment horizontal="center" textRotation="90" wrapText="1"/>
      <protection locked="0"/>
    </xf>
    <xf numFmtId="0" fontId="7" fillId="2" borderId="15" xfId="0" applyFont="1" applyFill="1" applyBorder="1" applyAlignment="1" applyProtection="1">
      <alignment horizontal="center" textRotation="90" wrapText="1"/>
      <protection locked="0"/>
    </xf>
    <xf numFmtId="0" fontId="7" fillId="2" borderId="16" xfId="0" applyFont="1" applyFill="1" applyBorder="1" applyAlignment="1" applyProtection="1">
      <alignment horizontal="center" textRotation="90" wrapText="1"/>
      <protection locked="0"/>
    </xf>
    <xf numFmtId="0" fontId="11" fillId="0" borderId="11" xfId="0" applyFont="1" applyBorder="1" applyAlignment="1">
      <alignment horizontal="center" vertical="center"/>
    </xf>
    <xf numFmtId="0" fontId="11" fillId="0" borderId="2" xfId="0" applyFont="1" applyBorder="1" applyAlignment="1">
      <alignment horizontal="center" vertical="center" wrapText="1"/>
    </xf>
    <xf numFmtId="0" fontId="1" fillId="0" borderId="17" xfId="0" applyFont="1" applyBorder="1" applyAlignment="1">
      <alignment horizontal="left" vertical="center"/>
    </xf>
    <xf numFmtId="0" fontId="1" fillId="0" borderId="13" xfId="0" applyFont="1" applyBorder="1" applyAlignment="1">
      <alignment horizontal="left" vertical="center"/>
    </xf>
    <xf numFmtId="0" fontId="2" fillId="5" borderId="24" xfId="0" applyFont="1" applyFill="1" applyBorder="1" applyAlignment="1">
      <alignment horizontal="center" vertical="center" wrapText="1"/>
    </xf>
    <xf numFmtId="0" fontId="2" fillId="5" borderId="25"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2" fillId="5" borderId="27" xfId="0" applyFont="1" applyFill="1" applyBorder="1" applyAlignment="1">
      <alignment horizontal="center" vertical="center" wrapText="1"/>
    </xf>
    <xf numFmtId="0" fontId="2" fillId="5" borderId="28" xfId="0" applyFont="1" applyFill="1" applyBorder="1" applyAlignment="1">
      <alignment horizontal="center" vertical="center" wrapText="1"/>
    </xf>
    <xf numFmtId="0" fontId="2" fillId="5" borderId="29" xfId="0" applyFont="1" applyFill="1" applyBorder="1" applyAlignment="1">
      <alignment horizontal="center" vertical="center" wrapText="1"/>
    </xf>
    <xf numFmtId="0" fontId="6" fillId="5" borderId="2" xfId="0" applyFont="1" applyFill="1" applyBorder="1" applyAlignment="1" applyProtection="1">
      <alignment horizontal="center" vertical="center" wrapText="1"/>
      <protection locked="0"/>
    </xf>
    <xf numFmtId="0" fontId="2" fillId="5" borderId="2" xfId="0" applyFont="1" applyFill="1" applyBorder="1" applyAlignment="1">
      <alignment horizontal="center" vertical="center" wrapText="1"/>
    </xf>
    <xf numFmtId="0" fontId="2" fillId="0" borderId="0" xfId="0" applyFont="1" applyBorder="1" applyAlignment="1">
      <alignment horizontal="left" vertical="center"/>
    </xf>
    <xf numFmtId="0" fontId="2" fillId="5" borderId="2" xfId="0" applyFont="1" applyFill="1" applyBorder="1" applyAlignment="1">
      <alignment horizontal="center" vertical="center"/>
    </xf>
    <xf numFmtId="0" fontId="2" fillId="2" borderId="2" xfId="0" applyFont="1" applyFill="1" applyBorder="1" applyAlignment="1" applyProtection="1">
      <alignment horizontal="center" vertical="center" wrapText="1"/>
      <protection locked="0"/>
    </xf>
    <xf numFmtId="0" fontId="3" fillId="5" borderId="2" xfId="0" applyFont="1" applyFill="1" applyBorder="1" applyAlignment="1">
      <alignment horizontal="center" vertical="center" wrapText="1"/>
    </xf>
    <xf numFmtId="0" fontId="2" fillId="2" borderId="22" xfId="0" applyFont="1" applyFill="1" applyBorder="1" applyAlignment="1" applyProtection="1">
      <alignment horizontal="center" vertical="center" wrapText="1"/>
      <protection locked="0"/>
    </xf>
    <xf numFmtId="0" fontId="2" fillId="2" borderId="23" xfId="0" applyFont="1" applyFill="1" applyBorder="1" applyAlignment="1" applyProtection="1">
      <alignment horizontal="center" vertical="center" wrapText="1"/>
      <protection locked="0"/>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17" xfId="0" applyFont="1" applyBorder="1" applyAlignment="1">
      <alignment horizontal="left" vertical="center" wrapText="1"/>
    </xf>
    <xf numFmtId="0" fontId="1" fillId="0" borderId="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7" xfId="0" applyFont="1" applyBorder="1" applyAlignment="1">
      <alignment horizontal="center" vertical="center" wrapText="1"/>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240">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a16="http://schemas.microsoft.com/office/drawing/2014/main" xmlns="" id="{00000000-0008-0000-0000-000002000000}"/>
            </a:ext>
          </a:extLst>
        </xdr:cNvPr>
        <xdr:cNvSpPr txBox="1"/>
      </xdr:nvSpPr>
      <xdr:spPr>
        <a:xfrm>
          <a:off x="2059782" y="178593"/>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2212128</xdr:colOff>
      <xdr:row>1</xdr:row>
      <xdr:rowOff>176213</xdr:rowOff>
    </xdr:to>
    <xdr:sp macro="" textlink="">
      <xdr:nvSpPr>
        <xdr:cNvPr id="4" name="3 CuadroTexto">
          <a:extLst>
            <a:ext uri="{FF2B5EF4-FFF2-40B4-BE49-F238E27FC236}">
              <a16:creationId xmlns:a16="http://schemas.microsoft.com/office/drawing/2014/main" xmlns="" id="{00000000-0008-0000-0000-000004000000}"/>
            </a:ext>
          </a:extLst>
        </xdr:cNvPr>
        <xdr:cNvSpPr txBox="1"/>
      </xdr:nvSpPr>
      <xdr:spPr>
        <a:xfrm>
          <a:off x="4748159" y="188119"/>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a16="http://schemas.microsoft.com/office/drawing/2014/main" xmlns=""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a16="http://schemas.microsoft.com/office/drawing/2014/main" xmlns="" id="{00000000-0008-0000-0000-000002000000}"/>
            </a:ext>
          </a:extLst>
        </xdr:cNvPr>
        <xdr:cNvSpPr txBox="1"/>
      </xdr:nvSpPr>
      <xdr:spPr>
        <a:xfrm>
          <a:off x="2052638" y="183355"/>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2212128</xdr:colOff>
      <xdr:row>1</xdr:row>
      <xdr:rowOff>176213</xdr:rowOff>
    </xdr:to>
    <xdr:sp macro="" textlink="">
      <xdr:nvSpPr>
        <xdr:cNvPr id="3" name="3 CuadroTexto">
          <a:extLst>
            <a:ext uri="{FF2B5EF4-FFF2-40B4-BE49-F238E27FC236}">
              <a16:creationId xmlns:a16="http://schemas.microsoft.com/office/drawing/2014/main" xmlns="" id="{00000000-0008-0000-0000-000004000000}"/>
            </a:ext>
          </a:extLst>
        </xdr:cNvPr>
        <xdr:cNvSpPr txBox="1"/>
      </xdr:nvSpPr>
      <xdr:spPr>
        <a:xfrm>
          <a:off x="4736253" y="192881"/>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4" name="Imagen 3">
          <a:extLst>
            <a:ext uri="{FF2B5EF4-FFF2-40B4-BE49-F238E27FC236}">
              <a16:creationId xmlns:a16="http://schemas.microsoft.com/office/drawing/2014/main" xmlns=""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46819" y="142876"/>
          <a:ext cx="3381533" cy="5851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a16="http://schemas.microsoft.com/office/drawing/2014/main" xmlns="" id="{00000000-0008-0000-0000-000002000000}"/>
            </a:ext>
          </a:extLst>
        </xdr:cNvPr>
        <xdr:cNvSpPr txBox="1"/>
      </xdr:nvSpPr>
      <xdr:spPr>
        <a:xfrm>
          <a:off x="2052638" y="183355"/>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2212128</xdr:colOff>
      <xdr:row>1</xdr:row>
      <xdr:rowOff>176213</xdr:rowOff>
    </xdr:to>
    <xdr:sp macro="" textlink="">
      <xdr:nvSpPr>
        <xdr:cNvPr id="3" name="3 CuadroTexto">
          <a:extLst>
            <a:ext uri="{FF2B5EF4-FFF2-40B4-BE49-F238E27FC236}">
              <a16:creationId xmlns:a16="http://schemas.microsoft.com/office/drawing/2014/main" xmlns="" id="{00000000-0008-0000-0000-000004000000}"/>
            </a:ext>
          </a:extLst>
        </xdr:cNvPr>
        <xdr:cNvSpPr txBox="1"/>
      </xdr:nvSpPr>
      <xdr:spPr>
        <a:xfrm>
          <a:off x="4736253" y="192881"/>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4" name="Imagen 3">
          <a:extLst>
            <a:ext uri="{FF2B5EF4-FFF2-40B4-BE49-F238E27FC236}">
              <a16:creationId xmlns:a16="http://schemas.microsoft.com/office/drawing/2014/main" xmlns=""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46819" y="142876"/>
          <a:ext cx="3381533" cy="58515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a16="http://schemas.microsoft.com/office/drawing/2014/main" xmlns="" id="{00000000-0008-0000-0000-000002000000}"/>
            </a:ext>
          </a:extLst>
        </xdr:cNvPr>
        <xdr:cNvSpPr txBox="1"/>
      </xdr:nvSpPr>
      <xdr:spPr>
        <a:xfrm>
          <a:off x="2052638" y="183355"/>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2212128</xdr:colOff>
      <xdr:row>1</xdr:row>
      <xdr:rowOff>176213</xdr:rowOff>
    </xdr:to>
    <xdr:sp macro="" textlink="">
      <xdr:nvSpPr>
        <xdr:cNvPr id="3" name="3 CuadroTexto">
          <a:extLst>
            <a:ext uri="{FF2B5EF4-FFF2-40B4-BE49-F238E27FC236}">
              <a16:creationId xmlns:a16="http://schemas.microsoft.com/office/drawing/2014/main" xmlns="" id="{00000000-0008-0000-0000-000004000000}"/>
            </a:ext>
          </a:extLst>
        </xdr:cNvPr>
        <xdr:cNvSpPr txBox="1"/>
      </xdr:nvSpPr>
      <xdr:spPr>
        <a:xfrm>
          <a:off x="4736253" y="192881"/>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4" name="Imagen 3">
          <a:extLst>
            <a:ext uri="{FF2B5EF4-FFF2-40B4-BE49-F238E27FC236}">
              <a16:creationId xmlns:a16="http://schemas.microsoft.com/office/drawing/2014/main" xmlns=""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46819" y="142876"/>
          <a:ext cx="3381533" cy="58515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a16="http://schemas.microsoft.com/office/drawing/2014/main" xmlns="" id="{00000000-0008-0000-0000-000002000000}"/>
            </a:ext>
          </a:extLst>
        </xdr:cNvPr>
        <xdr:cNvSpPr txBox="1"/>
      </xdr:nvSpPr>
      <xdr:spPr>
        <a:xfrm>
          <a:off x="2052638" y="183355"/>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2212128</xdr:colOff>
      <xdr:row>1</xdr:row>
      <xdr:rowOff>176213</xdr:rowOff>
    </xdr:to>
    <xdr:sp macro="" textlink="">
      <xdr:nvSpPr>
        <xdr:cNvPr id="3" name="3 CuadroTexto">
          <a:extLst>
            <a:ext uri="{FF2B5EF4-FFF2-40B4-BE49-F238E27FC236}">
              <a16:creationId xmlns:a16="http://schemas.microsoft.com/office/drawing/2014/main" xmlns="" id="{00000000-0008-0000-0000-000004000000}"/>
            </a:ext>
          </a:extLst>
        </xdr:cNvPr>
        <xdr:cNvSpPr txBox="1"/>
      </xdr:nvSpPr>
      <xdr:spPr>
        <a:xfrm>
          <a:off x="4736253" y="192881"/>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4" name="Imagen 3">
          <a:extLst>
            <a:ext uri="{FF2B5EF4-FFF2-40B4-BE49-F238E27FC236}">
              <a16:creationId xmlns:a16="http://schemas.microsoft.com/office/drawing/2014/main" xmlns=""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46819" y="142876"/>
          <a:ext cx="3381533" cy="58515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suarezl\Desktop\ACTUALIZACION%20MIP\MIP%202017\ZONA%205\MIP%20DIVISI&#211;N%20ATENCI&#211;N%20AL%20CLIENTE%20ZONA%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nistrativo"/>
      <sheetName val="grandes clientes"/>
      <sheetName val="PQR"/>
      <sheetName val="terreno"/>
      <sheetName val="defraudación"/>
      <sheetName val="Hoja1"/>
      <sheetName val="Hoja2"/>
    </sheetNames>
    <sheetDataSet>
      <sheetData sheetId="0"/>
      <sheetData sheetId="1"/>
      <sheetData sheetId="2"/>
      <sheetData sheetId="3"/>
      <sheetData sheetId="4"/>
      <sheetData sheetId="5">
        <row r="1">
          <cell r="A1" t="str">
            <v>Clasificacion</v>
          </cell>
          <cell r="B1" t="str">
            <v>Descripcion</v>
          </cell>
          <cell r="C1" t="str">
            <v>Efecto Posible</v>
          </cell>
          <cell r="D1" t="str">
            <v>Control Medio</v>
          </cell>
          <cell r="E1" t="str">
            <v>Control Indviduo</v>
          </cell>
          <cell r="F1" t="str">
            <v>PeroCon</v>
          </cell>
          <cell r="G1" t="str">
            <v>Capacitacion</v>
          </cell>
        </row>
        <row r="2">
          <cell r="A2" t="str">
            <v>Fluidos</v>
          </cell>
          <cell r="B2" t="str">
            <v>Fluidos y Excrementos</v>
          </cell>
          <cell r="C2" t="str">
            <v>Enfermedades Infectocontagiosas</v>
          </cell>
          <cell r="D2" t="str">
            <v>N/A</v>
          </cell>
          <cell r="E2" t="str">
            <v>N/A</v>
          </cell>
          <cell r="F2" t="str">
            <v>Posibles enfermedades</v>
          </cell>
          <cell r="G2" t="str">
            <v xml:space="preserve">Riesgo Biológico, Autocuidado y/o Uso y manejo adecuado de E.P.P.
</v>
          </cell>
        </row>
        <row r="3">
          <cell r="A3" t="str">
            <v>Mordeduras</v>
          </cell>
          <cell r="B3" t="str">
            <v>Modeduras</v>
          </cell>
          <cell r="C3" t="str">
            <v>Lesiones, tejidos, muerte, enfermedades infectocontagiosas</v>
          </cell>
          <cell r="D3" t="str">
            <v>N/A</v>
          </cell>
          <cell r="E3" t="str">
            <v>N/A</v>
          </cell>
          <cell r="F3" t="str">
            <v>Posibles enfermedades</v>
          </cell>
          <cell r="G3" t="str">
            <v xml:space="preserve">Riesgo Biológico, Autocuidado y/o Uso y manejo adecuado de E.P.P.
</v>
          </cell>
        </row>
        <row r="4">
          <cell r="A4" t="str">
            <v>Parásitos</v>
          </cell>
          <cell r="B4" t="str">
            <v>Parásitos</v>
          </cell>
          <cell r="C4" t="str">
            <v>Lesiones, infecciones parasitarias</v>
          </cell>
          <cell r="D4" t="str">
            <v>N/A</v>
          </cell>
          <cell r="E4" t="str">
            <v>N/A</v>
          </cell>
          <cell r="F4" t="str">
            <v>Enfermedades Parasitarias</v>
          </cell>
          <cell r="G4" t="str">
            <v xml:space="preserve">Riesgo Biológico, Autocuidado y/o Uso y manejo adecuado de E.P.P.
</v>
          </cell>
        </row>
        <row r="5">
          <cell r="A5" t="str">
            <v>Bacterias</v>
          </cell>
          <cell r="B5" t="str">
            <v>Bacteria</v>
          </cell>
          <cell r="C5" t="str">
            <v>Infecciones producidas por Bacterianas</v>
          </cell>
          <cell r="D5" t="str">
            <v>Inspecciones planeadas e inspecciones no planeadas, procedimientos de programas de seguridad y salud en el trabajo</v>
          </cell>
          <cell r="E5" t="str">
            <v>Programa de vacunación, bota pantalon, overol, guantes, tapabocas, mascarillas con filtos</v>
          </cell>
          <cell r="F5" t="str">
            <v xml:space="preserve">Enfermedades Infectocontagiosas
</v>
          </cell>
          <cell r="G5" t="str">
            <v xml:space="preserve">Riesgo Biológico, Autocuidado y/o Uso y manejo adecuado de E.P.P.
</v>
          </cell>
        </row>
        <row r="6">
          <cell r="A6" t="str">
            <v>Bacterias (Oficinas)</v>
          </cell>
          <cell r="B6" t="str">
            <v>Bacterias</v>
          </cell>
          <cell r="C6" t="str">
            <v>Infecciones Bacterianas</v>
          </cell>
          <cell r="D6" t="str">
            <v>N/A</v>
          </cell>
          <cell r="E6" t="str">
            <v>Vacunación</v>
          </cell>
          <cell r="F6" t="str">
            <v xml:space="preserve">Enfermedades Infectocontagiosas
</v>
          </cell>
          <cell r="G6" t="str">
            <v>Autocuidado</v>
          </cell>
        </row>
        <row r="7">
          <cell r="A7" t="str">
            <v>Hongos</v>
          </cell>
          <cell r="B7" t="str">
            <v>Hongos</v>
          </cell>
          <cell r="C7" t="str">
            <v>Micosis</v>
          </cell>
          <cell r="D7" t="str">
            <v>Inspecciones planeadas e inspecciones no planeadas, procedimientos de programas de seguridad y salud en el trabajo</v>
          </cell>
          <cell r="E7" t="str">
            <v>Programa de vacunación, éxamenes periódicos</v>
          </cell>
          <cell r="F7" t="str">
            <v>Micosis</v>
          </cell>
          <cell r="G7" t="str">
            <v xml:space="preserve">Riesgo Biológico, Autocuidado y/o Uso y manejo adecuado de E.P.P.
</v>
          </cell>
        </row>
        <row r="8">
          <cell r="A8" t="str">
            <v>Virus</v>
          </cell>
          <cell r="B8" t="str">
            <v>Virus</v>
          </cell>
          <cell r="C8" t="str">
            <v>Infecciones Virales</v>
          </cell>
          <cell r="D8" t="str">
            <v>Inspecciones planeadas e inspecciones no planeadas, procedimientos de programas de seguridad y salud en el trabajo</v>
          </cell>
          <cell r="E8" t="str">
            <v>Programa de vacunación, bota pantalon, overol, guantes, tapabocas, mascarillas con filtos</v>
          </cell>
          <cell r="F8" t="str">
            <v xml:space="preserve">Enfermedades Infectocontagiosas
</v>
          </cell>
          <cell r="G8" t="str">
            <v xml:space="preserve">Riesgo Biológico, Autocuidado y/o Uso y manejo adecuado de E.P.P.
</v>
          </cell>
        </row>
        <row r="9">
          <cell r="A9" t="str">
            <v>Virus (Oficinas)</v>
          </cell>
          <cell r="B9" t="str">
            <v>Virus</v>
          </cell>
          <cell r="C9" t="str">
            <v>Infecciones Virales</v>
          </cell>
          <cell r="D9" t="str">
            <v>N/A</v>
          </cell>
          <cell r="E9" t="str">
            <v>Vacunación</v>
          </cell>
          <cell r="F9" t="str">
            <v xml:space="preserve">Enfermedades Infectocontagiosas
</v>
          </cell>
          <cell r="G9" t="str">
            <v>Autocuidado</v>
          </cell>
        </row>
        <row r="10">
          <cell r="A10" t="str">
            <v>Esfuerzo Vocal</v>
          </cell>
          <cell r="B10" t="str">
            <v>Esfuerzo Vocal</v>
          </cell>
          <cell r="C10" t="str">
            <v>posible enfermedad laboral</v>
          </cell>
          <cell r="D10" t="str">
            <v>NO Observado</v>
          </cell>
          <cell r="E10" t="str">
            <v>NO Observado</v>
          </cell>
          <cell r="F10" t="str">
            <v>NO Observado</v>
          </cell>
          <cell r="G10" t="str">
            <v>NO Observado</v>
          </cell>
        </row>
        <row r="11">
          <cell r="A11" t="str">
            <v>Iluminación</v>
          </cell>
          <cell r="B11" t="str">
            <v>AUSENCIA DE SOMBRAS</v>
          </cell>
          <cell r="C11" t="str">
            <v xml:space="preserve"> DISMINUCIÓN AGUDEZA VISUAL, CANSANCIO VISUAL</v>
          </cell>
          <cell r="D11" t="str">
            <v>Inspecciones planeadas e inspecciones no planeadas, procedimientos de programas de seguridad y salud en el trabajo</v>
          </cell>
          <cell r="E11" t="str">
            <v>N/A</v>
          </cell>
          <cell r="F11" t="str">
            <v>DISMINUCIÓN AGUDEZA VISUAL</v>
          </cell>
          <cell r="G11" t="str">
            <v>N/A</v>
          </cell>
        </row>
        <row r="12">
          <cell r="A12" t="str">
            <v>Iluminación (2)</v>
          </cell>
          <cell r="B12" t="str">
            <v>AUSENCIA O EXCESO DE LUZ EN UN AMBIENTE</v>
          </cell>
          <cell r="C12" t="str">
            <v>DISMINUCIÓN AGUDEZA VISUAL, CANSANCIO VISUAL</v>
          </cell>
          <cell r="D12" t="str">
            <v>Inspecciones planeadas e inspecciones no planeadas, procedimientos de programas de seguridad y salud en el trabajo</v>
          </cell>
          <cell r="E12" t="str">
            <v>N/A</v>
          </cell>
          <cell r="F12" t="str">
            <v>DISMINUCIÓN AGUDEZA VISUAL</v>
          </cell>
          <cell r="G12" t="str">
            <v>N/A</v>
          </cell>
        </row>
        <row r="13">
          <cell r="A13" t="str">
            <v>Iluminación (3)</v>
          </cell>
          <cell r="B13" t="str">
            <v>PERCEPCION DE ALGUNAS SOMBRAS AL EJECUTAR LA ACTIVIDAD</v>
          </cell>
          <cell r="C13" t="str">
            <v>DISMINUCIÓN AGUDEZA VISUAL, MIOPÍA,  CANSANCIO VISUAL</v>
          </cell>
          <cell r="D13" t="str">
            <v>N/A</v>
          </cell>
          <cell r="E13" t="str">
            <v>N/A</v>
          </cell>
          <cell r="F13" t="str">
            <v>DISMINUCIÓN AGUDEZA VISUAL</v>
          </cell>
          <cell r="G13" t="str">
            <v>N/A</v>
          </cell>
        </row>
        <row r="14">
          <cell r="A14" t="str">
            <v>Radiación Ionizante</v>
          </cell>
          <cell r="B14" t="str">
            <v>X, GAMMA, ALFA, BETA, NEUTRONES</v>
          </cell>
          <cell r="C14" t="str">
            <v>LESIONES OCULARES, QUEMADURAS, CÁNCER</v>
          </cell>
          <cell r="D14" t="str">
            <v>Inspecciones planeadas e inspecciones no planeadas, procedimientos de programas de seguridad y salud en el trabajo</v>
          </cell>
          <cell r="E14" t="str">
            <v>N/A</v>
          </cell>
          <cell r="F14" t="str">
            <v>CÁNCER</v>
          </cell>
          <cell r="G14" t="str">
            <v>N/A</v>
          </cell>
        </row>
        <row r="15">
          <cell r="A15" t="str">
            <v>Radiación no Ionizante</v>
          </cell>
          <cell r="B15" t="str">
            <v>INFRAROJA, ULTRAVIOLETA, VISIBLE, RADIOFRECUENCIA, MICROONDAS, LASER</v>
          </cell>
          <cell r="C15" t="str">
            <v>CÁNCER, LESIONES DÉRMICAS Y OCULARES</v>
          </cell>
          <cell r="D15" t="str">
            <v>Inspecciones planeadas e inspecciones no planeadas, procedimientos de programas de seguridad y salud en el trabajo</v>
          </cell>
          <cell r="E15" t="str">
            <v>PROGRAMA BLOQUEADOR SOLAR</v>
          </cell>
          <cell r="F15" t="str">
            <v>CÁNCER</v>
          </cell>
          <cell r="G15" t="str">
            <v>N/A</v>
          </cell>
        </row>
        <row r="16">
          <cell r="A16" t="str">
            <v>Ruido</v>
          </cell>
          <cell r="B16" t="str">
            <v>MAQUINARIA O EQUIPO</v>
          </cell>
          <cell r="C16" t="str">
            <v>SORDERA, ESTRÉS, HIPOACUSIA, CEFALA,IRRITABILIDAD</v>
          </cell>
          <cell r="D16" t="str">
            <v>Inspecciones planeadas e inspecciones no planeadas, procedimientos de programas de seguridad y salud en el trabajo</v>
          </cell>
          <cell r="E16" t="str">
            <v>PVE RUIDO</v>
          </cell>
          <cell r="F16" t="str">
            <v>SORDERA</v>
          </cell>
          <cell r="G16" t="str">
            <v>USO DE EPP</v>
          </cell>
        </row>
        <row r="17">
          <cell r="A17" t="str">
            <v>Temperaturas Extremas Calor</v>
          </cell>
          <cell r="B17" t="str">
            <v>ENERGÍA TÉRMICA, CAMBIO DE TEMPERATURA DURANTE LOS RECORRIDOS</v>
          </cell>
          <cell r="C17" t="str">
            <v xml:space="preserve"> GOLPE DE CALOR,  DESHIDRATACIÓN</v>
          </cell>
          <cell r="D17" t="str">
            <v>Inspecciones planeadas e inspecciones no planeadas, procedimientos de programas de seguridad y salud en el trabajo</v>
          </cell>
          <cell r="E17" t="str">
            <v>NO OBSERVADO</v>
          </cell>
          <cell r="F17" t="str">
            <v>CÁNCER DE PIEL</v>
          </cell>
          <cell r="G17" t="str">
            <v>N/A</v>
          </cell>
        </row>
        <row r="18">
          <cell r="A18" t="str">
            <v>Temperaturas Extremas Frío</v>
          </cell>
          <cell r="B18" t="str">
            <v>ENERGÍA TÉRMICA, CAMBIO DE TEMPERATURA DURANTE LOS RECORRIDOS</v>
          </cell>
          <cell r="C18" t="str">
            <v xml:space="preserve"> HIPOTERMIA</v>
          </cell>
          <cell r="D18" t="str">
            <v>Inspecciones planeadas e inspecciones no planeadas, procedimientos de programas de seguridad y salud en el trabajo</v>
          </cell>
          <cell r="E18" t="str">
            <v>EPP OVEROLES TERMICOS</v>
          </cell>
          <cell r="F18" t="str">
            <v xml:space="preserve"> HIPOTERMIA</v>
          </cell>
          <cell r="G18" t="str">
            <v>N/A</v>
          </cell>
        </row>
        <row r="19">
          <cell r="A19" t="str">
            <v>Vibraciones</v>
          </cell>
          <cell r="B19" t="str">
            <v>MAQUINARIA O EQUIPO</v>
          </cell>
          <cell r="C19" t="str">
            <v>LESIONES  OSTEOMUSCULARES,  LESIONES OSTEOARTICULARES, SÍNTOMAS NEUROLÓGICOS</v>
          </cell>
          <cell r="D19" t="str">
            <v>Inspecciones planeadas e inspecciones no planeadas, procedimientos de programas de seguridad y salud en el trabajo</v>
          </cell>
          <cell r="E19" t="str">
            <v>PVE RUIDO</v>
          </cell>
          <cell r="F19" t="str">
            <v>SÍNTOMAS NEUROLÓGICOS</v>
          </cell>
          <cell r="G19" t="str">
            <v>N/A</v>
          </cell>
        </row>
        <row r="20">
          <cell r="A20" t="str">
            <v>Almacenamiento de productos químicos</v>
          </cell>
          <cell r="B20" t="str">
            <v xml:space="preserve">MALA DISTRIBUCIÓN DE PRODUCTOS </v>
          </cell>
          <cell r="C20" t="str">
            <v xml:space="preserve">INCENDIO, EXPLOSIÓN, QUEMADURAS, LESIONES DÉRMICAS, LESIONES EN VÍAS RESPIRATORIAS,INTOXICACIÓN,  NÁUSEAS, VÓMITOS, IRRITACIÓN CONJUNTIVA </v>
          </cell>
          <cell r="D20" t="str">
            <v>Inspecciones planeadas e inspecciones no planeadas, procedimientos de programas de seguridad y salud en el trabajo</v>
          </cell>
          <cell r="E20" t="str">
            <v xml:space="preserve">NO OBSERVADO </v>
          </cell>
          <cell r="F20" t="str">
            <v>EXPLOSIÓN</v>
          </cell>
          <cell r="G20" t="str">
            <v>USO Y MANEJO ADECUADO DE E.P.P.; PROTOCOLO DE MANEJO DE PRODUCTOS QUÍMICOS; MANEJO DE KIT DE DERRAMES POR PRODUCTOS QUÍMICOS</v>
          </cell>
        </row>
        <row r="21">
          <cell r="A21" t="str">
            <v>Gases y vapores detectables organolepticamente</v>
          </cell>
          <cell r="B21" t="str">
            <v>GASES Y VAPORES</v>
          </cell>
          <cell r="C21" t="str">
            <v xml:space="preserve"> LESIONES EN LA PIEL, IRRITACIÓN EN VÍAS  RESPIRATORIAS, MUERTE</v>
          </cell>
          <cell r="D21" t="str">
            <v>Inspecciones planeadas e inspecciones no planeadas, procedimientos de programas de seguridad y salud en el trabajo</v>
          </cell>
          <cell r="E21" t="str">
            <v>EPP TAPABOCAS, CARETAS CON FILTROS</v>
          </cell>
          <cell r="F21" t="str">
            <v xml:space="preserve"> MUERTE</v>
          </cell>
          <cell r="G21" t="str">
            <v>USO Y MANEJO ADECUADO DE E.P.P.</v>
          </cell>
        </row>
        <row r="22">
          <cell r="A22" t="str">
            <v>Gases y vapores no detectables organolepticamente</v>
          </cell>
          <cell r="B22" t="str">
            <v>GASES Y VAPORES</v>
          </cell>
          <cell r="C22" t="str">
            <v>ASFIXIA , MUERTE</v>
          </cell>
          <cell r="D22" t="str">
            <v>Inspecciones planeadas e inspecciones no planeadas, procedimientos de programas de seguridad y salud en el trabajo</v>
          </cell>
          <cell r="E22" t="str">
            <v>EPP TAPABOCAS, CARETAS CON FILTROS</v>
          </cell>
          <cell r="F22" t="str">
            <v>MUERTE</v>
          </cell>
          <cell r="G22" t="str">
            <v>USO Y MANEJO ADECUADO DE E.P.P.</v>
          </cell>
        </row>
        <row r="23">
          <cell r="A23" t="str">
            <v>Humos</v>
          </cell>
          <cell r="B23" t="str">
            <v xml:space="preserve">HUMOS </v>
          </cell>
          <cell r="C23" t="str">
            <v xml:space="preserve">ASMA,GRIPA, NEUMOCONIOSIS, CÁNCER </v>
          </cell>
          <cell r="D23" t="str">
            <v>Inspecciones planeadas e inspecciones no planeadas, procedimientos de programas de seguridad y salud en el trabajo</v>
          </cell>
          <cell r="E23" t="str">
            <v xml:space="preserve">EPP TAPABOCAS, CARETAS CON FILTROS </v>
          </cell>
          <cell r="F23" t="str">
            <v>NEUMOCONIOSIS</v>
          </cell>
          <cell r="G23" t="str">
            <v>USO Y MANEJO ADECUADO DE E.P.P.</v>
          </cell>
        </row>
        <row r="24">
          <cell r="A24" t="str">
            <v>Líquidos</v>
          </cell>
          <cell r="B24" t="str">
            <v>LÍQUIDOS</v>
          </cell>
          <cell r="C24" t="str">
            <v xml:space="preserve">  QUEMADURAS, IRRITACIONES, LESIONES PIEL, LESIONES OCULARES, IRRITACIÓN DE LAS MUCOSAS</v>
          </cell>
          <cell r="D24" t="str">
            <v>Inspecciones planeadas e inspecciones no planeadas, procedimientos de programas de seguridad y salud en el trabajo</v>
          </cell>
          <cell r="E24" t="str">
            <v>EPP TAPABOCAS, CARETAS CON FILTROS, GUANTES</v>
          </cell>
          <cell r="F24" t="str">
            <v>LESIONES IRREVERSIBLES VÍAS RESPIRATORIAS</v>
          </cell>
          <cell r="G24" t="str">
            <v>USO Y MANEJO ADECUADO DE E.P.P.; MANEJO DE PRODUCTOS QUÍMICOS LÍQUIDOS</v>
          </cell>
        </row>
        <row r="25">
          <cell r="A25" t="str">
            <v>Material Particulado</v>
          </cell>
          <cell r="B25" t="str">
            <v>MATERIAL PARTICULADO</v>
          </cell>
          <cell r="C25" t="str">
            <v>NEUMOCONIOSIS, BRONQUITIS, ASMA, SILICOSIS</v>
          </cell>
          <cell r="D25" t="str">
            <v>Inspecciones planeadas e inspecciones no planeadas, procedimientos de programas de seguridad y salud en el trabajo</v>
          </cell>
          <cell r="E25" t="str">
            <v>EPP MASCARILLAS Y FILTROS</v>
          </cell>
          <cell r="F25" t="str">
            <v>NEUMOCONIOSIS</v>
          </cell>
          <cell r="G25" t="str">
            <v>USO Y MANEJO DE LOS EPP</v>
          </cell>
        </row>
        <row r="26">
          <cell r="A26" t="str">
            <v>Polvos Inorganicos</v>
          </cell>
          <cell r="B26" t="str">
            <v xml:space="preserve">POLVOS INORGÁNICOS </v>
          </cell>
          <cell r="C26" t="str">
            <v xml:space="preserve">ASMA,GRIPA, NEUMOCONIOSIS </v>
          </cell>
          <cell r="D26" t="str">
            <v>Inspecciones planeadas e inspecciones no planeadas, procedimientos de programas de seguridad y salud en el trabajo</v>
          </cell>
          <cell r="E26" t="str">
            <v>EPP MASCARILLAS Y FILTROS</v>
          </cell>
          <cell r="F26" t="str">
            <v>NEUMOCONIOSIS</v>
          </cell>
          <cell r="G26" t="str">
            <v>LIMPIEZA</v>
          </cell>
        </row>
        <row r="27">
          <cell r="A27" t="str">
            <v>Alta Concentración</v>
          </cell>
          <cell r="B27" t="str">
            <v>CONCENTRACIÓN EN ACTIVIDADES DE ALTO DESEMPEÑO MENTAL</v>
          </cell>
          <cell r="C27" t="str">
            <v>ESTRÉS, CEFALEA, IRRITABILIDAD</v>
          </cell>
          <cell r="D27" t="str">
            <v>N/A</v>
          </cell>
          <cell r="E27" t="str">
            <v>PVE PSICOSOCIAL</v>
          </cell>
          <cell r="F27" t="str">
            <v>ESTRÉS</v>
          </cell>
          <cell r="G27" t="str">
            <v>N/A</v>
          </cell>
        </row>
        <row r="28">
          <cell r="A28" t="str">
            <v>Atención al Público</v>
          </cell>
          <cell r="B28" t="str">
            <v>ATENCIÓN AL PÚBLICO</v>
          </cell>
          <cell r="C28" t="str">
            <v>ESTRÉS, ENFERMEDADES DIGESTIVAS, IRRITABILIDAD, TRANSTORNOS DEL SUEÑO</v>
          </cell>
          <cell r="D28" t="str">
            <v>N/A</v>
          </cell>
          <cell r="E28" t="str">
            <v>PVE PSICOSOCIAL</v>
          </cell>
          <cell r="F28" t="str">
            <v>ESTRÉS</v>
          </cell>
          <cell r="G28" t="str">
            <v>RESOLUCIÓN DE CONFLICTOS; COMUNICACIÓN ASERTIVA; SERVICIO AL CLIENTE</v>
          </cell>
        </row>
        <row r="29">
          <cell r="A29" t="str">
            <v>Carga de Trabajo</v>
          </cell>
          <cell r="B29" t="str">
            <v>NATURALEZA DE LA TAREA</v>
          </cell>
          <cell r="C29" t="str">
            <v>ESTRÉS,  TRANSTORNOS DEL SUEÑO</v>
          </cell>
          <cell r="D29" t="str">
            <v>N/A</v>
          </cell>
          <cell r="E29" t="str">
            <v>PVE PSICOSOCIAL</v>
          </cell>
          <cell r="F29" t="str">
            <v>ESTRÉS</v>
          </cell>
          <cell r="G29" t="str">
            <v>N/A</v>
          </cell>
        </row>
        <row r="30">
          <cell r="A30" t="str">
            <v>Organización</v>
          </cell>
          <cell r="B30" t="str">
            <v>GESTION ORGANIZACIONAL Y CARACTERISTICAS DE LA ORGANIZACION</v>
          </cell>
          <cell r="C30" t="str">
            <v>DEPRESIÓN, ESTRÉS</v>
          </cell>
          <cell r="D30" t="str">
            <v>N/A</v>
          </cell>
          <cell r="E30" t="str">
            <v>N/A</v>
          </cell>
          <cell r="F30" t="str">
            <v>ESTRÉS</v>
          </cell>
          <cell r="G30" t="str">
            <v>N/A</v>
          </cell>
        </row>
        <row r="31">
          <cell r="A31" t="str">
            <v>Jornadas Extras</v>
          </cell>
          <cell r="B31" t="str">
            <v xml:space="preserve"> ALTA CONCENTRACIÓN</v>
          </cell>
          <cell r="C31" t="str">
            <v>ESTRÉS, DEPRESIÓN, TRANSTORNOS DEL SUEÑO, AUSENCIA DE ATENCIÓN</v>
          </cell>
          <cell r="D31" t="str">
            <v>N/A</v>
          </cell>
          <cell r="E31" t="str">
            <v>PVE PSICOSOCIAL</v>
          </cell>
          <cell r="F31" t="str">
            <v>ESTRÉS, ALTERACIÓN DEL SISTEMA NERVIOSO</v>
          </cell>
          <cell r="G31" t="str">
            <v>N/A</v>
          </cell>
        </row>
        <row r="32">
          <cell r="A32" t="str">
            <v>Monotonía</v>
          </cell>
          <cell r="B32" t="str">
            <v>DESARROLLO DE LAS MISMAS FUNCIONES DURANTE UN LARGO PERÍODO DE TIEMPO</v>
          </cell>
          <cell r="C32" t="str">
            <v>DEPRESIÓN, ESTRÉS</v>
          </cell>
          <cell r="D32" t="str">
            <v>N/A</v>
          </cell>
          <cell r="E32" t="str">
            <v>PVE PSICOSOCIAL</v>
          </cell>
          <cell r="F32" t="str">
            <v>ESTRÉS</v>
          </cell>
          <cell r="G32" t="str">
            <v>N/A</v>
          </cell>
        </row>
        <row r="33">
          <cell r="A33" t="str">
            <v>Postura</v>
          </cell>
          <cell r="B33" t="str">
            <v>Forzadas, Prolongadas</v>
          </cell>
          <cell r="C33" t="str">
            <v xml:space="preserve">Lesiones osteomusculares, lesiones osteoarticulares
</v>
          </cell>
          <cell r="D33" t="str">
            <v>Inspecciones planeadas e inspecciones no planeadas, procedimientos de programas de seguridad y salud en el trabajo</v>
          </cell>
          <cell r="E33" t="str">
            <v>PVE Biomecánico, programa pausas activas, exámenes periódicos, recomendaciones, control de posturas</v>
          </cell>
          <cell r="F33" t="str">
            <v>Enfermedades Osteomusculares</v>
          </cell>
          <cell r="G33" t="str">
            <v>Prevención en lesiones osteomusculares, líderes de pausas activas</v>
          </cell>
        </row>
        <row r="34">
          <cell r="A34" t="str">
            <v>Móvimiento Repetitivo</v>
          </cell>
          <cell r="B34" t="str">
            <v>Movimientos repetitivos, Miembros Superiores</v>
          </cell>
          <cell r="C34" t="str">
            <v>Lesiones Musculoesqueléticas</v>
          </cell>
          <cell r="D34" t="str">
            <v>N/A</v>
          </cell>
          <cell r="E34" t="str">
            <v>PVE BIomécanico, programa pausas activas, examenes periódicos, recomendaicones, control de posturas</v>
          </cell>
          <cell r="F34" t="str">
            <v>Enfermedades musculoesqueleticas</v>
          </cell>
          <cell r="G34" t="str">
            <v>Prevención en lesiones osteomusculares, líderes de pausas activas</v>
          </cell>
        </row>
        <row r="35">
          <cell r="A35" t="str">
            <v>Movimientos Repetitivo (Oficinas)</v>
          </cell>
          <cell r="B35" t="str">
            <v>Higiene Muscular</v>
          </cell>
          <cell r="C35" t="str">
            <v>Lesiones Musculoesqueléticas</v>
          </cell>
          <cell r="D35" t="str">
            <v>N/A</v>
          </cell>
          <cell r="E35" t="str">
            <v>N/A</v>
          </cell>
          <cell r="F35" t="str">
            <v xml:space="preserve">Enfermedades Osteomusculares
</v>
          </cell>
          <cell r="G35" t="str">
            <v>Prevención en lesiones osteomusculares, líderes de pausas activas</v>
          </cell>
        </row>
        <row r="36">
          <cell r="A36" t="str">
            <v>Sobrecargas</v>
          </cell>
          <cell r="B36" t="str">
            <v>Carga de un peso mayor al recomendado</v>
          </cell>
          <cell r="C36" t="str">
            <v>Lesiones osteomusculares, lesiones osteoarticulares</v>
          </cell>
          <cell r="D36" t="str">
            <v>Inspecciones planeadas e inspecciones no planeadas, procedimientos de programas de seguridad y salud en el trabajo</v>
          </cell>
          <cell r="E36" t="str">
            <v>PVE Biomecánico, programa pausas activas, exámenes periódicos, recomendaciones, control de posturas</v>
          </cell>
          <cell r="F36" t="str">
            <v>Enfermedades del sistema osteomuscular</v>
          </cell>
          <cell r="G36" t="str">
            <v>Prevención en lesiones osteomusculares, Líderes en pausas activas</v>
          </cell>
        </row>
        <row r="37">
          <cell r="A37" t="str">
            <v>Accidente de Tránsito</v>
          </cell>
          <cell r="B37" t="str">
            <v>Atropellamiento, Envestir</v>
          </cell>
          <cell r="C37" t="str">
            <v>Lesiones, pérdidas materiales, muerte</v>
          </cell>
          <cell r="D37" t="str">
            <v>Inspecciones planeadas e inspecciones no planeadas, procedimientos de programas de seguridad y salud en el trabajo</v>
          </cell>
          <cell r="E37" t="str">
            <v>Programa de seguridad vial, señalización</v>
          </cell>
          <cell r="F37" t="str">
            <v>Muerte</v>
          </cell>
          <cell r="G37" t="str">
            <v>Seguridad vial y manejo defensivo, aseguramiento de áreas de trabajo</v>
          </cell>
        </row>
        <row r="38">
          <cell r="A38" t="str">
            <v>Eléctrico</v>
          </cell>
          <cell r="B38" t="str">
            <v>Inadecuadas conexiones eléctricas-saturación en tomas de energía</v>
          </cell>
          <cell r="C38" t="str">
            <v>Quemaduras, electrocución, muerte</v>
          </cell>
          <cell r="D38" t="str">
            <v>Inspecciones planeadas e inspecciones no planeadas, procedimientos de programas de seguridad y salud en el trabajo</v>
          </cell>
          <cell r="E38" t="str">
            <v>E.P.P. Bota dieléctrica, Casco dieléctrico</v>
          </cell>
          <cell r="F38" t="str">
            <v>Muerte</v>
          </cell>
          <cell r="G38" t="str">
            <v>Uso y manejo adecuado de E.P.P., actos y condiciones inseguras</v>
          </cell>
        </row>
        <row r="39">
          <cell r="A39" t="str">
            <v>Espacio Confinado</v>
          </cell>
          <cell r="B39" t="str">
            <v>Ingreso a pozos, Red de acueducto o excavaciones</v>
          </cell>
          <cell r="C39" t="str">
            <v>Intoxicación, asfixicia, daños vías resiratorias, muerte</v>
          </cell>
          <cell r="D39" t="str">
            <v>Inspecciones planeadas e inspecciones no planeadas, procedimientos de programas de seguridad y salud en el trabajo</v>
          </cell>
          <cell r="E39" t="str">
            <v>E.P.P. Colectivos, Tripoide</v>
          </cell>
          <cell r="F39" t="str">
            <v>Muerte</v>
          </cell>
          <cell r="G39" t="str">
            <v>Trabajo seguro en espacios confinados y manejo de medidores de gases, diligenciamiento de permisos de trabajos, uso y manejo adecuado de E.P.P.</v>
          </cell>
        </row>
        <row r="40">
          <cell r="A40" t="str">
            <v>Excavaciones</v>
          </cell>
          <cell r="B40" t="str">
            <v>Reparación de redes e instalaciones</v>
          </cell>
          <cell r="C40" t="str">
            <v>Atrapamiento, apastamiento, lesiones, fracturas, muerte</v>
          </cell>
          <cell r="D40" t="str">
            <v>Inspecciones planeadas e inspecciones no planeadas, procedimientos de programas de seguridad y salud en el trabajo</v>
          </cell>
          <cell r="E40" t="str">
            <v>E.P.P. Colectivos entibados y cajas de entibados</v>
          </cell>
          <cell r="F40" t="str">
            <v>Muerte</v>
          </cell>
          <cell r="G40" t="str">
            <v>Prevención en riesgo en excavaciones y manejo de entibados, prevención en roturas de redes de gas antural, diligenciamieto de permisos de trabajo, uso y manejo adecuado de E.P.P.</v>
          </cell>
        </row>
        <row r="41">
          <cell r="A41" t="str">
            <v>Incendio</v>
          </cell>
          <cell r="B41" t="str">
            <v>Inadecuadas conexiones eléctricas-saturación en tomas de energía</v>
          </cell>
          <cell r="C41" t="str">
            <v>Intoxicación, Quemaduras</v>
          </cell>
          <cell r="D41" t="str">
            <v>Inspecciones planeadas e inspecciones no planeadas, procedimientos de programas de seguridad y salud en el trabajo</v>
          </cell>
          <cell r="E41" t="str">
            <v>Brigada de emergencias</v>
          </cell>
          <cell r="F41" t="str">
            <v>Muerte</v>
          </cell>
          <cell r="G41" t="str">
            <v>N/A</v>
          </cell>
        </row>
        <row r="42">
          <cell r="A42" t="str">
            <v>Izaje con puente Grúa</v>
          </cell>
          <cell r="B42" t="str">
            <v>Carga y Descarga de máquinaria y equipos</v>
          </cell>
          <cell r="C42" t="str">
            <v>Caídas de la carga, aplastamiento, atrapamiento, amputación, pérdidas materiales, fracturas, muerte</v>
          </cell>
          <cell r="D42" t="str">
            <v>Inspecciones planeadas e inspecciones no planeadas, procedimientos de programas de seguridad y salud en el trabajo</v>
          </cell>
          <cell r="E42" t="str">
            <v>N/A</v>
          </cell>
          <cell r="F42" t="str">
            <v>Muerte</v>
          </cell>
          <cell r="G42" t="str">
            <v xml:space="preserve">Manejo Y Seguridad de Cargas, Lenguaje de señas para izaje
</v>
          </cell>
        </row>
        <row r="43">
          <cell r="A43" t="str">
            <v>Izaje de personas</v>
          </cell>
          <cell r="B43" t="str">
            <v>Limpieza de canales, reparaciones locativas e instalaciones</v>
          </cell>
          <cell r="C43" t="str">
            <v>Caídas, lesiones, fracturas, muerte</v>
          </cell>
          <cell r="D43" t="str">
            <v>Inspecciones planeadas e inspecciones no planeadas, procedimientos de programas de seguridad y salud en el trabajo</v>
          </cell>
          <cell r="E43" t="str">
            <v>N/A</v>
          </cell>
          <cell r="F43" t="str">
            <v>Muerte</v>
          </cell>
          <cell r="G43" t="str">
            <v>Manejo y Seguridad en izajes de cargas, lenguaje de señas para izaje</v>
          </cell>
        </row>
        <row r="44">
          <cell r="A44" t="str">
            <v>Izaje de cargas</v>
          </cell>
          <cell r="B44" t="str">
            <v>Tuberias, materias primas, tubos</v>
          </cell>
          <cell r="C44" t="str">
            <v>Aplastamiento, Caída de equiops y material, perdidas económicas, atrapamiento, aplastamiento</v>
          </cell>
          <cell r="D44" t="str">
            <v>Inspecciones planeadas e inspecciones no planeadas, procedimientos de programas de seguridad y salud en el trabajo</v>
          </cell>
          <cell r="E44" t="str">
            <v>N/A</v>
          </cell>
          <cell r="F44" t="str">
            <v>N/A</v>
          </cell>
          <cell r="G44" t="str">
            <v>N/A</v>
          </cell>
        </row>
        <row r="45">
          <cell r="A45" t="str">
            <v>Izaje de maquinaria y equipo</v>
          </cell>
          <cell r="B45" t="str">
            <v>Limpieza de canales, reparación domiciliarias, limpieza de redes principales y domiciliarias, reparación de redes</v>
          </cell>
          <cell r="C45" t="str">
            <v>Aplastamiento, Caída de equiops y material, perdidas económicas, atrapamiento, aplastamiento</v>
          </cell>
          <cell r="D45" t="str">
            <v>Inspecciones planeadas e inspecciones no planeadas, procedimientos de programas de seguridad y salud en el trabajo</v>
          </cell>
          <cell r="E45" t="str">
            <v>N/A</v>
          </cell>
          <cell r="F45" t="str">
            <v>Muerte</v>
          </cell>
          <cell r="G45" t="str">
            <v>Manejo y Seguridad en izajes de cargas, lenguaje de señas para izaje</v>
          </cell>
        </row>
        <row r="46">
          <cell r="A46" t="str">
            <v>Locativo</v>
          </cell>
          <cell r="B46" t="str">
            <v>Superficies de trabajo irregulares o deslizantes</v>
          </cell>
          <cell r="C46" t="str">
            <v>Caidas del mismo nivel, fracturas, golpe con objetos, caídas de objetos, obstrucción de rutas de evacuación</v>
          </cell>
          <cell r="D46" t="str">
            <v>N/A</v>
          </cell>
          <cell r="E46" t="str">
            <v>N/A</v>
          </cell>
          <cell r="F46" t="str">
            <v>Caídas de distinto nivel</v>
          </cell>
          <cell r="G46" t="str">
            <v>Pautas Básicas en orden y aseo en el lugar de trabajo, actos y condiciones inseguras</v>
          </cell>
        </row>
        <row r="47">
          <cell r="A47" t="str">
            <v>Locativo (1)</v>
          </cell>
          <cell r="B47" t="str">
            <v>Sistemas y medidas de almacenamiento</v>
          </cell>
          <cell r="C47" t="str">
            <v>Caidas del mismo y distinto nivel , fracturas, golpe con objetos, caídas de objetos, obstruccioón de rutas de evacuación</v>
          </cell>
          <cell r="D47" t="str">
            <v>N/A</v>
          </cell>
          <cell r="E47" t="str">
            <v>N/A</v>
          </cell>
          <cell r="F47" t="str">
            <v>Caídas de mismo y Distinto nivel</v>
          </cell>
          <cell r="G47" t="str">
            <v>Pautas Básicas en orden y aseo en el lugar de trabajo, actos y condiciones inseguras</v>
          </cell>
        </row>
        <row r="48">
          <cell r="A48" t="str">
            <v>locativo (2)</v>
          </cell>
          <cell r="B48" t="str">
            <v>inmersión ( lluvias, crecientes de rios y quebradas, caidas desde tarabitas, puentes y medios de trasnporte)</v>
          </cell>
          <cell r="C48" t="str">
            <v>contusiones, laseraciones, afectaciones del sistema respiratorio</v>
          </cell>
          <cell r="D48" t="str">
            <v>Inspecciones planeadas e inspecciones no planeadas, procedimientos de programas de seguridad y salud en el trabajo</v>
          </cell>
          <cell r="E48" t="str">
            <v>E.P.P.</v>
          </cell>
          <cell r="F48" t="str">
            <v>muerte</v>
          </cell>
          <cell r="G48" t="str">
            <v>capacitación en salvamento acuatico y primer respondiente</v>
          </cell>
        </row>
        <row r="49">
          <cell r="A49" t="str">
            <v>Riesgo Mecánico Herramientas</v>
          </cell>
          <cell r="B49" t="str">
            <v>Herramientas Manuales</v>
          </cell>
          <cell r="C49" t="str">
            <v>Quemaduras, contusiones y lesiones</v>
          </cell>
          <cell r="D49" t="str">
            <v>Inspecciones planeadas e inspecciones no planeadas, procedimientos de programas de seguridad y salud en el trabajo</v>
          </cell>
          <cell r="E49" t="str">
            <v>E.P.P.</v>
          </cell>
          <cell r="F49" t="str">
            <v>Amputación</v>
          </cell>
          <cell r="G49" t="str">
            <v xml:space="preserve">
Uso y manejo adecuado de E.P.P., uso y manejo adecuado de herramientas manuales y/o máqinas y equipos</v>
          </cell>
        </row>
        <row r="50">
          <cell r="A50" t="str">
            <v>Riesgo Mecánico Maquinaria</v>
          </cell>
          <cell r="B50" t="str">
            <v>Maquinaria y equipo</v>
          </cell>
          <cell r="C50" t="str">
            <v>Atrapamiento, amputación, aplastamiento, fractura, muerte</v>
          </cell>
          <cell r="D50" t="str">
            <v>Inspecciones planeadas e inspecciones no planeadas, procedimientos de programas de seguridad y salud en el trabajo</v>
          </cell>
          <cell r="E50" t="str">
            <v>E.P.P.</v>
          </cell>
          <cell r="F50" t="str">
            <v>Aplastamiento</v>
          </cell>
          <cell r="G50" t="str">
            <v>Uso y manejo adecuado de E.P.P., uso y manejo adecuado de herramientas amnuales y/o máquinas y equipos</v>
          </cell>
        </row>
        <row r="51">
          <cell r="A51" t="str">
            <v>Riesgo Público</v>
          </cell>
          <cell r="B51" t="str">
            <v>Atraco, golpiza, atentados y secuestrados</v>
          </cell>
          <cell r="C51" t="str">
            <v>Estrés, golpes, Secuestros</v>
          </cell>
          <cell r="D51" t="str">
            <v>Inspecciones planeadas e inspecciones no planeadas, procedimientos de programas de seguridad y salud en el trabajo</v>
          </cell>
          <cell r="E51" t="str">
            <v xml:space="preserve">Uniformes Corporativos, Caquetas corporativas, Carnetización
</v>
          </cell>
          <cell r="F51" t="str">
            <v>Secuestros</v>
          </cell>
          <cell r="G51" t="str">
            <v>N/A</v>
          </cell>
        </row>
        <row r="52">
          <cell r="A52" t="str">
            <v>Soldadura</v>
          </cell>
          <cell r="B52" t="str">
            <v>Reparación de redes y sumideros</v>
          </cell>
          <cell r="C52" t="str">
            <v>Lesiones oculares, lesiones dérmicas, incendio, explosión, pérdidas materiales, quemaduras</v>
          </cell>
          <cell r="D52" t="str">
            <v>Inspecciones planeadas e inspecciones no planeadas, procedimientos de programas de seguridad y salud en el trabajo</v>
          </cell>
          <cell r="E52" t="str">
            <v>INS , E.P.P. Caretas tipo soldador, traje de carnaza, pero en carnaza, botas tipo soldador</v>
          </cell>
          <cell r="F52" t="str">
            <v>Muerte</v>
          </cell>
          <cell r="G52" t="str">
            <v>Trabajo seguro en caliente, diligencionamiento de permisos de trabajo, uso y manejo adecuado de E.P.P.</v>
          </cell>
        </row>
        <row r="53">
          <cell r="A53" t="str">
            <v>Tecnológico</v>
          </cell>
          <cell r="B53" t="str">
            <v>Explosión e incendios</v>
          </cell>
          <cell r="C53" t="str">
            <v xml:space="preserve">Explosión, quemaduras, fugas, derrame, incendio, muerte
</v>
          </cell>
          <cell r="D53" t="str">
            <v>N/A</v>
          </cell>
          <cell r="E53" t="str">
            <v>N/A</v>
          </cell>
          <cell r="F53" t="str">
            <v>Muerte</v>
          </cell>
          <cell r="G53" t="str">
            <v>N/A</v>
          </cell>
        </row>
        <row r="54">
          <cell r="A54" t="str">
            <v>Trabajo en alturas</v>
          </cell>
          <cell r="B54" t="str">
            <v>MANTENIMIENTO DE PUENTE GRUAS, LIMPIEZA DE CANALES, MANTENIMIENTO DE INSTALACIONES LOCATIVAS, MANTENIMIENTO Y REPARACIÓN DE POZOS</v>
          </cell>
          <cell r="C54" t="str">
            <v>LESIONES, FRACTURAS, MUERTE</v>
          </cell>
          <cell r="D54" t="str">
            <v>Inspecciones planeadas e inspecciones no planeadas, procedimientos de programas de seguridad y salud en el trabajo</v>
          </cell>
          <cell r="E54" t="str">
            <v>EPP</v>
          </cell>
          <cell r="F54" t="str">
            <v>MUERTE</v>
          </cell>
          <cell r="G54" t="str">
            <v>CERTIFICACIÓN Y/O ENTRENAMIENTO EN TRABAJO SEGURO EN ALTURAS; DILGENCIAMIENTO DE PERMISO DE TRABAJO; USO Y MANEJO ADECUADO DE E.P.P.; ARME Y DESARME DE ANDAMIOS</v>
          </cell>
        </row>
        <row r="55">
          <cell r="A55" t="str">
            <v>Derrumbes</v>
          </cell>
          <cell r="B55" t="str">
            <v>LLUVIAS, GRANIZADA, HELADAS</v>
          </cell>
          <cell r="C55" t="str">
            <v>DERRUMBES, HIPOTERMIA, DAÑO EN INSTALACIONES</v>
          </cell>
          <cell r="D55" t="str">
            <v>Inspecciones planeadas e inspecciones no planeadas, procedimientos de programas de seguridad y salud en el trabajo</v>
          </cell>
          <cell r="E55" t="str">
            <v>BRIGADAS DE EMERGENCIAS</v>
          </cell>
          <cell r="F55" t="str">
            <v>MUERTE</v>
          </cell>
          <cell r="G55" t="str">
            <v>ENTRENAMIENTO DE LA BRIGADA; DIVULGACIÓN DE PLAN DE EMERGENCIA</v>
          </cell>
        </row>
        <row r="56">
          <cell r="A56" t="str">
            <v>Granizadas</v>
          </cell>
          <cell r="B56" t="str">
            <v>LLUVIAS, GRANIZADA, HELADAS</v>
          </cell>
          <cell r="C56" t="str">
            <v>DERRUMBES, HIPOTERMIA, DAÑO EN INSTALACIONES</v>
          </cell>
          <cell r="D56" t="str">
            <v>Inspecciones planeadas e inspecciones no planeadas, procedimientos de programas de seguridad y salud en el trabajo</v>
          </cell>
          <cell r="E56" t="str">
            <v>BRIGADAS DE EMERGENCIAS</v>
          </cell>
          <cell r="F56" t="str">
            <v>MUERTE</v>
          </cell>
          <cell r="G56" t="str">
            <v>ENTRENAMIENTO DE LA BRIGADA; DIVULGACIÓN DE PLAN DE EMERGENCIA</v>
          </cell>
        </row>
        <row r="57">
          <cell r="A57" t="str">
            <v>Heladas</v>
          </cell>
          <cell r="B57" t="str">
            <v>LLUVIAS, GRANIZADA, HELADAS</v>
          </cell>
          <cell r="C57" t="str">
            <v>DERRUMBES, HIPOTERMIA, DAÑO EN INSTALACIONES</v>
          </cell>
          <cell r="D57" t="str">
            <v>Inspecciones planeadas e inspecciones no planeadas, procedimientos de programas de seguridad y salud en el trabajo</v>
          </cell>
          <cell r="E57" t="str">
            <v>BRIGADAS DE EMERGENCIAS</v>
          </cell>
          <cell r="F57" t="str">
            <v>MUERTE</v>
          </cell>
          <cell r="G57" t="str">
            <v>ENTRENAMIENTO DE LA BRIGADA; DIVULGACIÓN DE PLAN DE EMERGENCIA</v>
          </cell>
        </row>
        <row r="58">
          <cell r="A58" t="str">
            <v>Incendios</v>
          </cell>
          <cell r="B58" t="str">
            <v>SISMOS, INCENDIOS, INUNDACIONES, TERREMOTOS, VENDAVALES, DERRUMBE</v>
          </cell>
          <cell r="C58" t="str">
            <v>SISMOS, INCENDIOS, INUNDACIONES, TERREMOTOS, VENDAVALES</v>
          </cell>
          <cell r="D58" t="str">
            <v>Inspecciones planeadas e inspecciones no planeadas, procedimientos de programas de seguridad y salud en el trabajo</v>
          </cell>
          <cell r="E58" t="str">
            <v>BRIGADAS DE EMERGENCIAS</v>
          </cell>
          <cell r="F58" t="str">
            <v>MUERTE</v>
          </cell>
          <cell r="G58" t="str">
            <v>ENTRENAMIENTO DE LA BRIGADA; DIVULGACIÓN DE PLAN DE EMERGENCIA</v>
          </cell>
        </row>
        <row r="59">
          <cell r="A59" t="str">
            <v>Inundaciones</v>
          </cell>
          <cell r="B59" t="str">
            <v>SISMOS, INCENDIOS, INUNDACIONES, TERREMOTOS, VENDAVALES, DERRUMBE</v>
          </cell>
          <cell r="C59" t="str">
            <v>SISMOS, INCENDIOS, INUNDACIONES, TERREMOTOS, VENDAVALES</v>
          </cell>
          <cell r="D59" t="str">
            <v>Inspecciones planeadas e inspecciones no planeadas, procedimientos de programas de seguridad y salud en el trabajo</v>
          </cell>
          <cell r="E59" t="str">
            <v>BRIGADAS DE EMERGENCIAS</v>
          </cell>
          <cell r="F59" t="str">
            <v>MUERTE</v>
          </cell>
          <cell r="G59" t="str">
            <v>ENTRENAMIENTO DE LA BRIGADA; DIVULGACIÓN DE PLAN DE EMERGENCIA</v>
          </cell>
        </row>
        <row r="60">
          <cell r="A60" t="str">
            <v>Lluvias</v>
          </cell>
          <cell r="B60" t="str">
            <v>LLUVIAS, GRANIZADA, HELADAS</v>
          </cell>
          <cell r="C60" t="str">
            <v>DERRUMBES, HIPOTERMIA, DAÑO EN INSTALACIONES</v>
          </cell>
          <cell r="D60" t="str">
            <v>Inspecciones planeadas e inspecciones no planeadas, procedimientos de programas de seguridad y salud en el trabajo</v>
          </cell>
          <cell r="E60" t="str">
            <v>BRIGADAS DE EMERGENCIAS</v>
          </cell>
          <cell r="F60" t="str">
            <v>MUERTE</v>
          </cell>
          <cell r="G60" t="str">
            <v>ENTRENAMIENTO DE LA BRIGADA; DIVULGACIÓN DE PLAN DE EMERGENCIA</v>
          </cell>
        </row>
        <row r="61">
          <cell r="A61" t="str">
            <v>Sismos</v>
          </cell>
          <cell r="B61" t="str">
            <v>SISMOS, INCENDIOS, INUNDACIONES, TERREMOTOS, VENDAVALES, DERRUMBE</v>
          </cell>
          <cell r="C61" t="str">
            <v>SISMOS, INCENDIOS, INUNDACIONES, TERREMOTOS, VENDAVALES</v>
          </cell>
          <cell r="D61" t="str">
            <v>Inspecciones planeadas e inspecciones no planeadas, procedimientos de programas de seguridad y salud en el trabajo</v>
          </cell>
          <cell r="E61" t="str">
            <v>BRIGADAS DE EMERGENCIAS</v>
          </cell>
          <cell r="F61" t="str">
            <v>MUERTE</v>
          </cell>
          <cell r="G61" t="str">
            <v>ENTRENAMIENTO DE LA BRIGADA; DIVULGACIÓN DE PLAN DE EMERGENCIA</v>
          </cell>
        </row>
        <row r="62">
          <cell r="A62" t="str">
            <v>Terremotos</v>
          </cell>
          <cell r="B62" t="str">
            <v>SISMOS, INCENDIOS, INUNDACIONES, TERREMOTOS, VENDAVALES, DERRUMBE</v>
          </cell>
          <cell r="C62" t="str">
            <v>SISMOS, INCENDIOS, INUNDACIONES, TERREMOTOS, VENDAVALES</v>
          </cell>
          <cell r="D62" t="str">
            <v>Inspecciones planeadas e inspecciones no planeadas, procedimientos de programas de seguridad y salud en el trabajo</v>
          </cell>
          <cell r="E62" t="str">
            <v>BRIGADAS DE EMERGENCIAS</v>
          </cell>
          <cell r="F62" t="str">
            <v>MUERTE</v>
          </cell>
          <cell r="G62" t="str">
            <v>ENTRENAMIENTO DE LA BRIGADA; DIVULGACIÓN DE PLAN DE EMERGENCIA</v>
          </cell>
        </row>
        <row r="63">
          <cell r="A63" t="str">
            <v>Vendavales</v>
          </cell>
          <cell r="B63" t="str">
            <v>SISMOS, INCENDIOS, INUNDACIONES, TERREMOTOS, VENDAVALES, DERRUMBE</v>
          </cell>
          <cell r="C63" t="str">
            <v>SISMOS, INCENDIOS, INUNDACIONES, TERREMOTOS, VENDAVALES</v>
          </cell>
          <cell r="D63" t="str">
            <v>Inspecciones planeadas e inspecciones no planeadas, procedimientos de programas de seguridad y salud en el trabajo</v>
          </cell>
          <cell r="E63" t="str">
            <v>BRIGADAS DE EMERGENCIAS</v>
          </cell>
          <cell r="F63" t="str">
            <v>MUERTE</v>
          </cell>
          <cell r="G63" t="str">
            <v>ENTRENAMIENTO DE LA BRIGADA; DIVULGACIÓN DE PLAN DE EMERGENCIA</v>
          </cell>
        </row>
        <row r="64">
          <cell r="A64" t="str">
            <v>Biologicos</v>
          </cell>
          <cell r="B64" t="str">
            <v>Insectos</v>
          </cell>
          <cell r="C64" t="str">
            <v>Paralisis</v>
          </cell>
          <cell r="D64" t="str">
            <v>N/A</v>
          </cell>
          <cell r="E64" t="str">
            <v>N/A</v>
          </cell>
          <cell r="F64" t="str">
            <v>N/A</v>
          </cell>
          <cell r="G64" t="str">
            <v>N/A</v>
          </cell>
        </row>
        <row r="65">
          <cell r="A65" t="str">
            <v>Mordeduras</v>
          </cell>
          <cell r="B65" t="str">
            <v>Perros</v>
          </cell>
          <cell r="C65" t="str">
            <v>Lesiones</v>
          </cell>
          <cell r="D65" t="str">
            <v>No Observado</v>
          </cell>
          <cell r="E65" t="str">
            <v>Capacitación</v>
          </cell>
          <cell r="F65" t="str">
            <v>Posibles Infecciones</v>
          </cell>
          <cell r="G65" t="str">
            <v>Riesgo Biologico Autocuidado</v>
          </cell>
        </row>
        <row r="66">
          <cell r="A66" t="str">
            <v>Agentes Biologicos 1</v>
          </cell>
          <cell r="B66" t="str">
            <v>Microorganismos</v>
          </cell>
          <cell r="C66" t="str">
            <v>Tuberculosis</v>
          </cell>
          <cell r="D66" t="str">
            <v/>
          </cell>
          <cell r="E66" t="str">
            <v/>
          </cell>
          <cell r="F66" t="str">
            <v>Tuberculosis</v>
          </cell>
          <cell r="G66" t="str">
            <v/>
          </cell>
        </row>
        <row r="67">
          <cell r="A67" t="str">
            <v>Agentes Biologicos 2</v>
          </cell>
          <cell r="B67" t="str">
            <v>Microorganismos</v>
          </cell>
          <cell r="C67" t="str">
            <v>Carbunco</v>
          </cell>
          <cell r="D67" t="str">
            <v/>
          </cell>
          <cell r="E67" t="str">
            <v/>
          </cell>
          <cell r="F67" t="str">
            <v>Carbunco</v>
          </cell>
          <cell r="G67" t="str">
            <v/>
          </cell>
        </row>
        <row r="68">
          <cell r="A68" t="str">
            <v>Agentes Biologicos 3</v>
          </cell>
          <cell r="B68" t="str">
            <v>Microorganismos</v>
          </cell>
          <cell r="C68" t="str">
            <v>Brucelosis</v>
          </cell>
          <cell r="D68" t="str">
            <v/>
          </cell>
          <cell r="E68" t="str">
            <v/>
          </cell>
          <cell r="F68" t="str">
            <v>Brucelosis</v>
          </cell>
          <cell r="G68" t="str">
            <v/>
          </cell>
        </row>
        <row r="69">
          <cell r="A69" t="str">
            <v>Agentes Biologicos 4</v>
          </cell>
          <cell r="B69" t="str">
            <v>Microorganismos</v>
          </cell>
          <cell r="C69" t="str">
            <v>Leptospirosis</v>
          </cell>
          <cell r="D69" t="str">
            <v/>
          </cell>
          <cell r="E69" t="str">
            <v/>
          </cell>
          <cell r="F69" t="str">
            <v>Leptospirosis</v>
          </cell>
          <cell r="G69" t="str">
            <v/>
          </cell>
        </row>
        <row r="70">
          <cell r="A70" t="str">
            <v>Agentes Biologicos 5</v>
          </cell>
          <cell r="B70" t="str">
            <v>Microorganismos</v>
          </cell>
          <cell r="C70" t="str">
            <v>Tétano Psitacosis, ornitosis, enfermedad de  los cuidadores y tratadores de aves</v>
          </cell>
          <cell r="D70" t="str">
            <v/>
          </cell>
          <cell r="E70" t="str">
            <v/>
          </cell>
          <cell r="F70" t="str">
            <v>Tétano Psitacosis, ornitosis, enfermedad de  los cuidadores y tratadores de aves</v>
          </cell>
          <cell r="G70" t="str">
            <v/>
          </cell>
        </row>
        <row r="71">
          <cell r="A71" t="str">
            <v>Agentes Biologicos 6</v>
          </cell>
          <cell r="B71" t="str">
            <v>Microorganismos</v>
          </cell>
          <cell r="C71" t="str">
            <v>Dengue</v>
          </cell>
          <cell r="D71" t="str">
            <v/>
          </cell>
          <cell r="E71" t="str">
            <v/>
          </cell>
          <cell r="F71" t="str">
            <v>Dengue</v>
          </cell>
          <cell r="G71" t="str">
            <v/>
          </cell>
        </row>
        <row r="72">
          <cell r="A72" t="str">
            <v>Agentes Biologicos 7</v>
          </cell>
          <cell r="B72" t="str">
            <v>Microorganismos</v>
          </cell>
          <cell r="C72" t="str">
            <v>Fiebre amarilla</v>
          </cell>
          <cell r="D72" t="str">
            <v/>
          </cell>
          <cell r="E72" t="str">
            <v/>
          </cell>
          <cell r="F72" t="str">
            <v>Fiebre amarilla</v>
          </cell>
          <cell r="G72" t="str">
            <v/>
          </cell>
        </row>
        <row r="73">
          <cell r="A73" t="str">
            <v>Agentes Biologicos 8</v>
          </cell>
          <cell r="B73" t="str">
            <v>Microorganismos</v>
          </cell>
          <cell r="C73" t="str">
            <v>Hepatitis virales</v>
          </cell>
          <cell r="D73" t="str">
            <v/>
          </cell>
          <cell r="E73" t="str">
            <v/>
          </cell>
          <cell r="F73" t="str">
            <v>Hepatitis virales</v>
          </cell>
          <cell r="G73" t="str">
            <v/>
          </cell>
        </row>
        <row r="74">
          <cell r="A74" t="str">
            <v>Agentes Biologicos 9</v>
          </cell>
          <cell r="B74" t="str">
            <v>Microorganismos</v>
          </cell>
          <cell r="C74" t="str">
            <v>Enfermedad ocasionada por virus de inmunodeficiencia humana (VIH)</v>
          </cell>
          <cell r="D74" t="str">
            <v/>
          </cell>
          <cell r="E74" t="str">
            <v/>
          </cell>
          <cell r="F74" t="str">
            <v>Enfermedad ocasionada por virus de inmunodeficiencia humana (VIH)</v>
          </cell>
          <cell r="G74" t="str">
            <v/>
          </cell>
        </row>
        <row r="75">
          <cell r="A75" t="str">
            <v>Agentes Biologicos 10</v>
          </cell>
          <cell r="B75" t="str">
            <v>Microorganismos</v>
          </cell>
          <cell r="C75" t="str">
            <v>Dermatofifosis y otras micosis superficiales</v>
          </cell>
          <cell r="D75" t="str">
            <v/>
          </cell>
          <cell r="E75" t="str">
            <v/>
          </cell>
          <cell r="F75" t="str">
            <v>Dermatofifosis y otras micosis superficiales</v>
          </cell>
          <cell r="G75" t="str">
            <v/>
          </cell>
        </row>
        <row r="76">
          <cell r="A76" t="str">
            <v>Agentes Biologicos 11</v>
          </cell>
          <cell r="B76" t="str">
            <v>Microorganismos</v>
          </cell>
          <cell r="C76" t="str">
            <v>Paracoccidioidomicosis</v>
          </cell>
          <cell r="D76" t="str">
            <v/>
          </cell>
          <cell r="E76" t="str">
            <v/>
          </cell>
          <cell r="F76" t="str">
            <v>Paracoccidioidomicosis</v>
          </cell>
          <cell r="G76" t="str">
            <v/>
          </cell>
        </row>
        <row r="77">
          <cell r="A77" t="str">
            <v>Agentes Biologicos 12</v>
          </cell>
          <cell r="B77" t="str">
            <v>Microorganismos</v>
          </cell>
          <cell r="C77" t="str">
            <v>Malaria</v>
          </cell>
          <cell r="D77" t="str">
            <v/>
          </cell>
          <cell r="E77" t="str">
            <v/>
          </cell>
          <cell r="F77" t="str">
            <v>Malaria</v>
          </cell>
          <cell r="G77" t="str">
            <v/>
          </cell>
        </row>
        <row r="78">
          <cell r="A78" t="str">
            <v>Agentes Biologicos 13</v>
          </cell>
          <cell r="B78" t="str">
            <v>Microorganismos</v>
          </cell>
          <cell r="C78" t="str">
            <v>Leishmaniasis cutánea o Leishmaniasis cutáneo ­ mucosa</v>
          </cell>
          <cell r="D78" t="str">
            <v/>
          </cell>
          <cell r="E78" t="str">
            <v/>
          </cell>
          <cell r="F78" t="str">
            <v>Leishmaniasis cutánea o Leishmaniasis cutáneo ­ mucosa</v>
          </cell>
          <cell r="G78" t="str">
            <v/>
          </cell>
        </row>
        <row r="79">
          <cell r="A79" t="str">
            <v>Agentes Biologicos 14</v>
          </cell>
          <cell r="B79" t="str">
            <v>Microorganismos</v>
          </cell>
          <cell r="C79" t="str">
            <v>Neumonitis por hipersensibilidad a polvo orgánico: Pulmón del granjero; 8agazosis; Pulmón de los criadores de pájaros; Suberosi; Pulmón de los trabajadores de malta; Pulmón de los que trabajan con hongos; Enfermedad pulmonar debida a sistemas de aire acon</v>
          </cell>
          <cell r="D79" t="str">
            <v/>
          </cell>
          <cell r="E79" t="str">
            <v/>
          </cell>
          <cell r="F79" t="str">
            <v>Neumonitis por hipersensibilidad a polvo orgánico: Pulmón del granjero; 8agazosis; Pulmón de los criadores de pájaros; Suberosi; Pulmón de los trabajadores de malta; Pulmón de los que trabajan con hongos; Enfermedad pulmonar debida a sistemas de aire acon</v>
          </cell>
          <cell r="G79" t="str">
            <v/>
          </cell>
        </row>
        <row r="80">
          <cell r="A80" t="str">
            <v>Agentes Biologicos 15</v>
          </cell>
          <cell r="B80" t="str">
            <v>Microorganismos</v>
          </cell>
          <cell r="C80" t="str">
            <v>Dermatosis pápulo - pustulosas complicaciones (LOB,9) y sus infecciosas</v>
          </cell>
          <cell r="D80" t="str">
            <v/>
          </cell>
          <cell r="E80" t="str">
            <v/>
          </cell>
          <cell r="F80" t="str">
            <v>Dermatosis pápulo - pustulosas complicaciones (LOB,9) y sus infecciosas</v>
          </cell>
          <cell r="G80" t="str">
            <v/>
          </cell>
        </row>
        <row r="81">
          <cell r="A81" t="str">
            <v>Agentes Biologicos 16</v>
          </cell>
          <cell r="B81" t="str">
            <v>Polvos organicos</v>
          </cell>
          <cell r="C81" t="str">
            <v>Otras rinitis alérgicas</v>
          </cell>
          <cell r="D81" t="str">
            <v/>
          </cell>
          <cell r="E81" t="str">
            <v/>
          </cell>
          <cell r="F81" t="str">
            <v>Otras rinitis alérgicas</v>
          </cell>
          <cell r="G81" t="str">
            <v/>
          </cell>
        </row>
        <row r="82">
          <cell r="A82" t="str">
            <v>Agentes Biologicos 17</v>
          </cell>
          <cell r="B82" t="str">
            <v>Polvos organicos</v>
          </cell>
          <cell r="C82" t="str">
            <v>Otras enfermedades pulmonares obstructivas crónicas (Incluye asma obstructiva", "bronquitis' crónica", "bronquitis obstructiva Crónica)</v>
          </cell>
          <cell r="D82" t="str">
            <v/>
          </cell>
          <cell r="E82" t="str">
            <v/>
          </cell>
          <cell r="F82" t="str">
            <v>Otras enfermedades pulmonares obstructivas crónicas (Incluye asma obstructiva", "bronquitis' crónica", "bronquitis obstructiva Crónica)</v>
          </cell>
          <cell r="G82" t="str">
            <v/>
          </cell>
        </row>
        <row r="83">
          <cell r="A83" t="str">
            <v>Agentes Biologicos 18</v>
          </cell>
          <cell r="B83" t="str">
            <v>Polvos organicos</v>
          </cell>
          <cell r="C83" t="str">
            <v>Asma</v>
          </cell>
          <cell r="D83" t="str">
            <v/>
          </cell>
          <cell r="E83" t="str">
            <v/>
          </cell>
          <cell r="F83" t="str">
            <v>Asma</v>
          </cell>
          <cell r="G83" t="str">
            <v/>
          </cell>
        </row>
        <row r="84">
          <cell r="A84" t="str">
            <v>Agentes Biologicos 19</v>
          </cell>
          <cell r="B84" t="str">
            <v>Polvos organicos</v>
          </cell>
          <cell r="C84" t="str">
            <v>Bisinosis</v>
          </cell>
          <cell r="D84" t="str">
            <v/>
          </cell>
          <cell r="E84" t="str">
            <v/>
          </cell>
          <cell r="F84" t="str">
            <v>Bisinosis</v>
          </cell>
          <cell r="G84" t="str">
            <v/>
          </cell>
        </row>
        <row r="85">
          <cell r="A85" t="str">
            <v>Agentes Fisicos 1</v>
          </cell>
          <cell r="B85" t="str">
            <v>Ruido</v>
          </cell>
          <cell r="C85" t="str">
            <v xml:space="preserve">Perdida de la audición provocada por el ruido </v>
          </cell>
          <cell r="D85" t="str">
            <v/>
          </cell>
          <cell r="E85" t="str">
            <v/>
          </cell>
          <cell r="F85" t="str">
            <v xml:space="preserve">Perdida de la audición provocada por el ruido </v>
          </cell>
          <cell r="G85" t="str">
            <v/>
          </cell>
        </row>
        <row r="86">
          <cell r="A86" t="str">
            <v>Agentes Fisicos 2</v>
          </cell>
          <cell r="B86" t="str">
            <v>Ruido</v>
          </cell>
          <cell r="C86" t="str">
            <v xml:space="preserve">Otras percepciones auditivas anormales: alteraciones temporales del umbral auditivo, compromiso "de la discriminación auditiva e hipoacusia </v>
          </cell>
          <cell r="D86" t="str">
            <v/>
          </cell>
          <cell r="E86" t="str">
            <v/>
          </cell>
          <cell r="F86" t="str">
            <v xml:space="preserve">Otras percepciones auditivas anormales: alteraciones temporales del umbral auditivo, compromiso "de la discriminación auditiva e hipoacusia </v>
          </cell>
          <cell r="G86" t="str">
            <v/>
          </cell>
        </row>
        <row r="87">
          <cell r="A87" t="str">
            <v>Agentes Fisicos 3</v>
          </cell>
          <cell r="B87" t="str">
            <v>Ruido</v>
          </cell>
          <cell r="C87" t="str">
            <v xml:space="preserve">Hipertensión arterial sindrome por ruptura traumática del tímpano </v>
          </cell>
          <cell r="D87" t="str">
            <v/>
          </cell>
          <cell r="E87" t="str">
            <v/>
          </cell>
          <cell r="F87" t="str">
            <v xml:space="preserve">Hipertensión arterial sindrome por ruptura traumática del tímpano </v>
          </cell>
          <cell r="G87" t="str">
            <v/>
          </cell>
        </row>
        <row r="88">
          <cell r="A88" t="str">
            <v>Agentes Fisicos 4</v>
          </cell>
          <cell r="B88" t="str">
            <v>Vibraciones</v>
          </cell>
          <cell r="C88" t="str">
            <v>Síndrome de Raynaud</v>
          </cell>
          <cell r="D88" t="str">
            <v/>
          </cell>
          <cell r="E88" t="str">
            <v>Síndrome de Raynaud</v>
          </cell>
          <cell r="F88" t="str">
            <v>Síndrome de Raynaud</v>
          </cell>
          <cell r="G88" t="str">
            <v/>
          </cell>
        </row>
        <row r="89">
          <cell r="A89" t="str">
            <v>Agentes Fisicos 5</v>
          </cell>
          <cell r="B89" t="str">
            <v>Vibraciones</v>
          </cell>
          <cell r="C89" t="str">
            <v>Acrocianosis y acroparestesias</v>
          </cell>
          <cell r="D89" t="str">
            <v/>
          </cell>
          <cell r="E89" t="str">
            <v>Acrocianosis y acroparestesias</v>
          </cell>
          <cell r="F89" t="str">
            <v>Acrocianosis y acroparestesias</v>
          </cell>
          <cell r="G89" t="str">
            <v/>
          </cell>
        </row>
        <row r="90">
          <cell r="A90" t="str">
            <v>Agentes Fisicos 6</v>
          </cell>
          <cell r="B90" t="str">
            <v>Vibraciones</v>
          </cell>
          <cell r="C90" t="str">
            <v>Otros trastornos articulares de no clasificados en otra parte: Dolor articular</v>
          </cell>
          <cell r="D90" t="str">
            <v/>
          </cell>
          <cell r="E90" t="str">
            <v>Otros trastornos articulares de no clasificados en otra parte: Dolor articular</v>
          </cell>
          <cell r="F90" t="str">
            <v>Otros trastornos articulares de no clasificados en otra parte: Dolor articular</v>
          </cell>
          <cell r="G90" t="str">
            <v/>
          </cell>
        </row>
        <row r="91">
          <cell r="A91" t="str">
            <v>Agentes Fisicos 7</v>
          </cell>
          <cell r="B91" t="str">
            <v>Vibraciones</v>
          </cell>
          <cell r="C91" t="str">
            <v>Síndrome Cervicobraquial</v>
          </cell>
          <cell r="D91" t="str">
            <v/>
          </cell>
          <cell r="E91" t="str">
            <v>Síndrome Cervicobraquial</v>
          </cell>
          <cell r="F91" t="str">
            <v>Síndrome Cervicobraquial</v>
          </cell>
          <cell r="G91" t="str">
            <v/>
          </cell>
        </row>
        <row r="92">
          <cell r="A92" t="str">
            <v>Agentes Fisicos 8</v>
          </cell>
          <cell r="B92" t="str">
            <v>Vibraciones</v>
          </cell>
          <cell r="C92" t="str">
            <v>Fibromatosis de la fascia palmar: "Contractura de Dupuytren"</v>
          </cell>
          <cell r="D92" t="str">
            <v/>
          </cell>
          <cell r="E92" t="str">
            <v>Fibromatosis de la fascia palmar: "Contractura de Dupuytren"</v>
          </cell>
          <cell r="F92" t="str">
            <v>Fibromatosis de la fascia palmar: "Contractura de Dupuytren"</v>
          </cell>
          <cell r="G92" t="str">
            <v/>
          </cell>
        </row>
        <row r="93">
          <cell r="A93" t="str">
            <v>Agentes Fisicos 9</v>
          </cell>
          <cell r="B93" t="str">
            <v>Vibraciones</v>
          </cell>
          <cell r="C93" t="str">
            <v xml:space="preserve">Lesiones de hombro (M75): Capsulitis. adhesiva de hombro (hombro congelado, periartritis de hombro), Síndrome de Manguito Rotador o transmitidas a la Síndrome de Supraespinoso extremidad; Tendinitis bicipital, Tendinitis calcificante, Bursitis de hombre, </v>
          </cell>
          <cell r="D93" t="str">
            <v/>
          </cell>
          <cell r="E93" t="str">
            <v xml:space="preserve">Lesiones de hombro (M75): Capsulitis. adhesiva de hombro (hombro congelado, periartritis de hombro), Síndrome de Manguito Rotador o transmitidas a la Síndrome de Supraespinoso extremidad; Tendinitis bicipital, Tendinitis calcificante, Bursitis de hombre, </v>
          </cell>
          <cell r="F93" t="str">
            <v xml:space="preserve">Lesiones de hombro (M75): Capsulitis. adhesiva de hombro (hombro congelado, periartritis de hombro), Síndrome de Manguito Rotador o transmitidas a la Síndrome de Supraespinoso extremidad; Tendinitis bicipital, Tendinitis calcificante, Bursitis de hombre, </v>
          </cell>
          <cell r="G93" t="str">
            <v/>
          </cell>
        </row>
        <row r="94">
          <cell r="A94" t="str">
            <v>Agentes Fisicos 10</v>
          </cell>
          <cell r="B94" t="str">
            <v>Vibraciones</v>
          </cell>
          <cell r="C94" t="str">
            <v>Otras enteropatía: Epicondilitis medial; Epicondilitis lateral; Mialgia</v>
          </cell>
          <cell r="D94" t="str">
            <v/>
          </cell>
          <cell r="E94" t="str">
            <v>Otras enteropatía: Epicondilitis medial; Epicondilitis lateral; Mialgia</v>
          </cell>
          <cell r="F94" t="str">
            <v>Otras enteropatía: Epicondilitis medial; Epicondilitis lateral; Mialgia</v>
          </cell>
          <cell r="G94" t="str">
            <v/>
          </cell>
        </row>
        <row r="95">
          <cell r="A95" t="str">
            <v>Agentes Fisicos 11</v>
          </cell>
          <cell r="B95" t="str">
            <v>Vibraciones</v>
          </cell>
          <cell r="C95" t="str">
            <v>Otros trastornos específicos de tejidos blandos</v>
          </cell>
          <cell r="D95" t="str">
            <v/>
          </cell>
          <cell r="E95" t="str">
            <v>Otros trastornos específicos de tejidos blandos</v>
          </cell>
          <cell r="F95" t="str">
            <v>Otros trastornos específicos de tejidos blandos</v>
          </cell>
          <cell r="G95" t="str">
            <v/>
          </cell>
        </row>
        <row r="96">
          <cell r="A96" t="str">
            <v>Agentes Fisicos 12</v>
          </cell>
          <cell r="B96" t="str">
            <v>Vibraciones</v>
          </cell>
          <cell r="C96" t="str">
            <v>Osteonecrosis</v>
          </cell>
          <cell r="D96" t="str">
            <v/>
          </cell>
          <cell r="E96" t="str">
            <v>Osteonecrosis</v>
          </cell>
          <cell r="F96" t="str">
            <v>Osteonecrosis</v>
          </cell>
          <cell r="G96" t="str">
            <v/>
          </cell>
        </row>
        <row r="97">
          <cell r="A97" t="str">
            <v>Agentes Fisicos 13</v>
          </cell>
          <cell r="B97" t="str">
            <v>Vibraciones</v>
          </cell>
          <cell r="C97" t="str">
            <v>Otras osteonecrosis; secundarias</v>
          </cell>
          <cell r="D97" t="str">
            <v/>
          </cell>
          <cell r="E97" t="str">
            <v>Otras osteonecrosis; secundarias</v>
          </cell>
          <cell r="F97" t="str">
            <v>Otras osteonecrosis; secundarias</v>
          </cell>
          <cell r="G97" t="str">
            <v/>
          </cell>
        </row>
        <row r="98">
          <cell r="A98" t="str">
            <v>Agentes Fisicos 14</v>
          </cell>
          <cell r="B98" t="str">
            <v>Vibraciones</v>
          </cell>
          <cell r="C98" t="str">
            <v>Enfermedad de Kienbock del adulto (Osteocondrosis del adulto del semilunar del carpo) Y otras osteocondropatias especificas</v>
          </cell>
          <cell r="D98" t="str">
            <v/>
          </cell>
          <cell r="E98" t="str">
            <v>Enfermedad de Kienbock del adulto (Osteocondrosis del adulto del semilunar del carpo) Y otras osteocondropatias especificas</v>
          </cell>
          <cell r="F98" t="str">
            <v>Enfermedad de Kienbock del adulto (Osteocondrosis del adulto del semilunar del carpo) Y otras osteocondropatias especificas</v>
          </cell>
          <cell r="G98" t="str">
            <v/>
          </cell>
        </row>
        <row r="99">
          <cell r="A99" t="str">
            <v>Agentes Fisicos 15</v>
          </cell>
          <cell r="B99" t="str">
            <v>Presión atmósferica</v>
          </cell>
          <cell r="C99" t="str">
            <v>Otitis media no supurativa</v>
          </cell>
          <cell r="D99" t="str">
            <v/>
          </cell>
          <cell r="E99" t="str">
            <v/>
          </cell>
          <cell r="F99" t="str">
            <v>Otitis media no supurativa</v>
          </cell>
          <cell r="G99" t="str">
            <v/>
          </cell>
        </row>
        <row r="100">
          <cell r="A100" t="str">
            <v>Agentes Fisicos 16</v>
          </cell>
          <cell r="B100" t="str">
            <v>Presión atmósferica</v>
          </cell>
          <cell r="C100" t="str">
            <v>Sindrome de perforación de la membrana timpánica</v>
          </cell>
          <cell r="D100" t="str">
            <v/>
          </cell>
          <cell r="E100" t="str">
            <v/>
          </cell>
          <cell r="F100" t="str">
            <v>Sindrome de perforación de la membrana timpánica</v>
          </cell>
          <cell r="G100" t="str">
            <v/>
          </cell>
        </row>
        <row r="101">
          <cell r="A101" t="str">
            <v>Agentes Fisicos 17</v>
          </cell>
          <cell r="B101" t="str">
            <v>Presión atmósferica</v>
          </cell>
          <cell r="C101" t="str">
            <v>Laberintitis</v>
          </cell>
          <cell r="D101" t="str">
            <v/>
          </cell>
          <cell r="E101" t="str">
            <v/>
          </cell>
          <cell r="F101" t="str">
            <v>Laberintitis</v>
          </cell>
          <cell r="G101" t="str">
            <v/>
          </cell>
        </row>
        <row r="102">
          <cell r="A102" t="str">
            <v>Agentes Fisicos 18</v>
          </cell>
          <cell r="B102" t="str">
            <v>Presión atmósferica</v>
          </cell>
          <cell r="C102" t="str">
            <v>Otalgia y secreción auditiva</v>
          </cell>
          <cell r="D102" t="str">
            <v/>
          </cell>
          <cell r="E102" t="str">
            <v/>
          </cell>
          <cell r="F102" t="str">
            <v>Otalgia y secreción auditiva</v>
          </cell>
          <cell r="G102" t="str">
            <v/>
          </cell>
        </row>
        <row r="103">
          <cell r="A103" t="str">
            <v>Agentes Fisicos 19</v>
          </cell>
          <cell r="B103" t="str">
            <v>Presión atmósferica</v>
          </cell>
          <cell r="C103" t="str">
            <v>Otros trastornos específicos del oído</v>
          </cell>
          <cell r="D103" t="str">
            <v/>
          </cell>
          <cell r="E103" t="str">
            <v/>
          </cell>
          <cell r="F103" t="str">
            <v>Otros trastornos específicos del oído</v>
          </cell>
          <cell r="G103" t="str">
            <v/>
          </cell>
        </row>
        <row r="104">
          <cell r="A104" t="str">
            <v>Agentes Fisicos 20</v>
          </cell>
          <cell r="B104" t="str">
            <v>Presión atmósferica</v>
          </cell>
          <cell r="C104" t="str">
            <v>Osteonecrosis en la enfermedad causada por descompresión</v>
          </cell>
          <cell r="D104" t="str">
            <v/>
          </cell>
          <cell r="E104" t="str">
            <v/>
          </cell>
          <cell r="F104" t="str">
            <v>Osteonecrosis en la enfermedad causada por descompresión</v>
          </cell>
          <cell r="G104" t="str">
            <v/>
          </cell>
        </row>
        <row r="105">
          <cell r="A105" t="str">
            <v>Agentes Fisicos 21</v>
          </cell>
          <cell r="B105" t="str">
            <v>Presión atmósferica</v>
          </cell>
          <cell r="C105" t="str">
            <v>Otitis causada por barotrauma</v>
          </cell>
          <cell r="D105" t="str">
            <v/>
          </cell>
          <cell r="E105" t="str">
            <v/>
          </cell>
          <cell r="F105" t="str">
            <v>Otitis causada por barotrauma</v>
          </cell>
          <cell r="G105" t="str">
            <v/>
          </cell>
        </row>
        <row r="106">
          <cell r="A106" t="str">
            <v>Agentes Fisicos 22</v>
          </cell>
          <cell r="B106" t="str">
            <v>Presión atmósferica</v>
          </cell>
          <cell r="C106" t="str">
            <v>Sinusitis ocasionada por barotrauma</v>
          </cell>
          <cell r="D106" t="str">
            <v/>
          </cell>
          <cell r="E106" t="str">
            <v/>
          </cell>
          <cell r="F106" t="str">
            <v>Sinusitis ocasionada por barotrauma</v>
          </cell>
          <cell r="G106" t="str">
            <v/>
          </cell>
        </row>
        <row r="107">
          <cell r="A107" t="str">
            <v>Agentes Fisicos 23</v>
          </cell>
          <cell r="B107" t="str">
            <v>Presión atmósferica</v>
          </cell>
          <cell r="C107" t="str">
            <v>Enfermedad por descompresión (de los cajones sumergidos)</v>
          </cell>
          <cell r="D107" t="str">
            <v/>
          </cell>
          <cell r="E107" t="str">
            <v/>
          </cell>
          <cell r="F107" t="str">
            <v>Enfermedad por descompresión (de los cajones sumergidos)</v>
          </cell>
          <cell r="G107" t="str">
            <v/>
          </cell>
        </row>
        <row r="108">
          <cell r="A108" t="str">
            <v>Agentes Fisicos 24</v>
          </cell>
          <cell r="B108" t="str">
            <v>Presión atmósferica</v>
          </cell>
          <cell r="C108" t="str">
            <v>Síndrome debido al desplazamiento de aire por una explosión</v>
          </cell>
          <cell r="D108" t="str">
            <v/>
          </cell>
          <cell r="E108" t="str">
            <v/>
          </cell>
          <cell r="F108" t="str">
            <v>Síndrome debido al desplazamiento de aire por una explosión</v>
          </cell>
          <cell r="G108" t="str">
            <v/>
          </cell>
        </row>
        <row r="109">
          <cell r="A109" t="str">
            <v>Agentes Fisicos 25</v>
          </cell>
          <cell r="B109" t="str">
            <v>Radiaciones ionizantes</v>
          </cell>
          <cell r="C109" t="str">
            <v>Neoplasia maligna de cavidad nasal y de los senos paranasales.</v>
          </cell>
          <cell r="D109" t="str">
            <v/>
          </cell>
          <cell r="E109" t="str">
            <v/>
          </cell>
          <cell r="F109" t="str">
            <v>Neoplasia maligna de cavidad nasal y de los senos paranasales.</v>
          </cell>
          <cell r="G109" t="str">
            <v/>
          </cell>
        </row>
        <row r="110">
          <cell r="A110" t="str">
            <v>Agentes Fisicos 26</v>
          </cell>
          <cell r="B110" t="str">
            <v>Radiaciones ionizantes</v>
          </cell>
          <cell r="C110" t="str">
            <v>Neoplasia maligna de bronquios y de pulmón</v>
          </cell>
          <cell r="D110" t="str">
            <v/>
          </cell>
          <cell r="E110" t="str">
            <v/>
          </cell>
          <cell r="F110" t="str">
            <v>Neoplasia maligna de bronquios y de pulmón</v>
          </cell>
          <cell r="G110" t="str">
            <v/>
          </cell>
        </row>
        <row r="111">
          <cell r="A111" t="str">
            <v>Agentes Fisicos 27</v>
          </cell>
          <cell r="B111" t="str">
            <v>Radiaciones ionizantes</v>
          </cell>
          <cell r="C111" t="str">
            <v>Neoplasias malignas de hueso y cartílago articular (Incluye sarcoma óseo)</v>
          </cell>
          <cell r="D111" t="str">
            <v/>
          </cell>
          <cell r="E111" t="str">
            <v/>
          </cell>
          <cell r="F111" t="str">
            <v>Neoplasias malignas de hueso y cartílago articular (Incluye sarcoma óseo)</v>
          </cell>
          <cell r="G111" t="str">
            <v/>
          </cell>
        </row>
        <row r="112">
          <cell r="A112" t="str">
            <v>Agentes Fisicos 28</v>
          </cell>
          <cell r="B112" t="str">
            <v>Radiaciones ionizantes</v>
          </cell>
          <cell r="C112" t="str">
            <v>Otras heoplasias malignas de la piel</v>
          </cell>
          <cell r="D112" t="str">
            <v/>
          </cell>
          <cell r="E112" t="str">
            <v/>
          </cell>
          <cell r="F112" t="str">
            <v>Otras heoplasias malignas de la piel</v>
          </cell>
          <cell r="G112" t="str">
            <v/>
          </cell>
        </row>
        <row r="113">
          <cell r="A113" t="str">
            <v>Agentes Fisicos 29</v>
          </cell>
          <cell r="B113" t="str">
            <v>Radiaciones ionizantes</v>
          </cell>
          <cell r="C113" t="str">
            <v>Leucemias</v>
          </cell>
          <cell r="D113" t="str">
            <v/>
          </cell>
          <cell r="E113" t="str">
            <v/>
          </cell>
          <cell r="F113" t="str">
            <v>Leucemias</v>
          </cell>
          <cell r="G113" t="str">
            <v/>
          </cell>
        </row>
        <row r="114">
          <cell r="A114" t="str">
            <v>Agentes Fisicos 30</v>
          </cell>
          <cell r="B114" t="str">
            <v>Radiaciones ionizantes</v>
          </cell>
          <cell r="C114" t="str">
            <v>Síndromes mielodisplásicos</v>
          </cell>
          <cell r="D114" t="str">
            <v/>
          </cell>
          <cell r="E114" t="str">
            <v/>
          </cell>
          <cell r="F114" t="str">
            <v>Síndromes mielodisplásicos</v>
          </cell>
          <cell r="G114" t="str">
            <v/>
          </cell>
        </row>
        <row r="115">
          <cell r="A115" t="str">
            <v>Agentes Fisicos 31</v>
          </cell>
          <cell r="B115" t="str">
            <v>Radiaciones ionizantes</v>
          </cell>
          <cell r="C115" t="str">
            <v>Anemia aplásica debida a otros agentes externos</v>
          </cell>
          <cell r="D115" t="str">
            <v/>
          </cell>
          <cell r="E115" t="str">
            <v/>
          </cell>
          <cell r="F115" t="str">
            <v>Anemia aplásica debida a otros agentes externos</v>
          </cell>
          <cell r="G115" t="str">
            <v/>
          </cell>
        </row>
        <row r="116">
          <cell r="A116" t="str">
            <v>Agentes Fisicos 32</v>
          </cell>
          <cell r="B116" t="str">
            <v>Radiaciones ionizantes</v>
          </cell>
          <cell r="C116" t="str">
            <v>Hipoplasia medular (061.9) Púrpura y otras manifestaciones hemorrágicas</v>
          </cell>
          <cell r="D116" t="str">
            <v/>
          </cell>
          <cell r="E116" t="str">
            <v/>
          </cell>
          <cell r="F116" t="str">
            <v>Hipoplasia medular (061.9) Púrpura y otras manifestaciones hemorrágicas</v>
          </cell>
          <cell r="G116" t="str">
            <v/>
          </cell>
        </row>
        <row r="117">
          <cell r="A117" t="str">
            <v>Agentes Fisicos 33</v>
          </cell>
          <cell r="B117" t="str">
            <v>Radiaciones ionizantes</v>
          </cell>
          <cell r="C117" t="str">
            <v>Agranulocitosis (Neutropenia tóxica)</v>
          </cell>
          <cell r="D117" t="str">
            <v/>
          </cell>
          <cell r="E117" t="str">
            <v/>
          </cell>
          <cell r="F117" t="str">
            <v>Agranulocitosis (Neutropenia tóxica)</v>
          </cell>
          <cell r="G117" t="str">
            <v/>
          </cell>
        </row>
        <row r="118">
          <cell r="A118" t="str">
            <v>Agentes Fisicos 34</v>
          </cell>
          <cell r="B118" t="str">
            <v>Radiaciones ionizantes</v>
          </cell>
          <cell r="C118" t="str">
            <v xml:space="preserve"> Otros trastornos específicos de los glóbulos blancos: Leucocitosis, reacción leucemoide  </v>
          </cell>
          <cell r="D118" t="str">
            <v/>
          </cell>
          <cell r="E118" t="str">
            <v/>
          </cell>
          <cell r="F118" t="str">
            <v xml:space="preserve"> Otros trastornos específicos de los glóbulos blancos: Leucocitosis, reacción leucemoide  </v>
          </cell>
          <cell r="G118" t="str">
            <v/>
          </cell>
        </row>
        <row r="119">
          <cell r="A119" t="str">
            <v>Agentes Fisicos 35</v>
          </cell>
          <cell r="B119" t="str">
            <v>Radiaciones ionizantes</v>
          </cell>
          <cell r="C119" t="str">
            <v>Polineuropatla inducida por la radiación</v>
          </cell>
          <cell r="D119" t="str">
            <v/>
          </cell>
          <cell r="E119" t="str">
            <v/>
          </cell>
          <cell r="F119" t="str">
            <v>Polineuropatla inducida por la radiación</v>
          </cell>
          <cell r="G119" t="str">
            <v/>
          </cell>
        </row>
        <row r="120">
          <cell r="A120" t="str">
            <v>Agentes Fisicos 36</v>
          </cell>
          <cell r="B120" t="str">
            <v>Radiaciones ionizantes</v>
          </cell>
          <cell r="C120" t="str">
            <v>Blefaritis</v>
          </cell>
          <cell r="D120" t="str">
            <v/>
          </cell>
          <cell r="E120" t="str">
            <v/>
          </cell>
          <cell r="F120" t="str">
            <v>Blefaritis</v>
          </cell>
          <cell r="G120" t="str">
            <v/>
          </cell>
        </row>
        <row r="121">
          <cell r="A121" t="str">
            <v>Agentes Fisicos 37</v>
          </cell>
          <cell r="B121" t="str">
            <v>Radiaciones ionizantes</v>
          </cell>
          <cell r="C121" t="str">
            <v>Conjuntivitis</v>
          </cell>
          <cell r="D121" t="str">
            <v/>
          </cell>
          <cell r="E121" t="str">
            <v/>
          </cell>
          <cell r="F121" t="str">
            <v>Conjuntivitis</v>
          </cell>
          <cell r="G121" t="str">
            <v/>
          </cell>
        </row>
        <row r="122">
          <cell r="A122" t="str">
            <v>Agentes Fisicos 38</v>
          </cell>
          <cell r="B122" t="str">
            <v>Radiaciones ionizantes</v>
          </cell>
          <cell r="C122" t="str">
            <v>Queratitis y queratoconjuntivitis, Catarata</v>
          </cell>
          <cell r="D122" t="str">
            <v/>
          </cell>
          <cell r="E122" t="str">
            <v/>
          </cell>
          <cell r="F122" t="str">
            <v>Queratitis y queratoconjuntivitis, Catarata</v>
          </cell>
          <cell r="G122" t="str">
            <v/>
          </cell>
        </row>
        <row r="123">
          <cell r="A123" t="str">
            <v>Agentes Fisicos 39</v>
          </cell>
          <cell r="B123" t="str">
            <v>Radiaciones ionizantes</v>
          </cell>
          <cell r="C123" t="str">
            <v>Neumonitis por radiación</v>
          </cell>
          <cell r="D123" t="str">
            <v/>
          </cell>
          <cell r="E123" t="str">
            <v/>
          </cell>
          <cell r="F123" t="str">
            <v>Neumonitis por radiación</v>
          </cell>
          <cell r="G123" t="str">
            <v/>
          </cell>
        </row>
        <row r="124">
          <cell r="A124" t="str">
            <v>Agentes Fisicos 40</v>
          </cell>
          <cell r="B124" t="str">
            <v>Radiaciones ionizantes</v>
          </cell>
          <cell r="C124" t="str">
            <v>Gastroenteritis. y colitis tóxicas</v>
          </cell>
          <cell r="D124" t="str">
            <v/>
          </cell>
          <cell r="E124" t="str">
            <v/>
          </cell>
          <cell r="F124" t="str">
            <v>Gastroenteritis. y colitis tóxicas</v>
          </cell>
          <cell r="G124" t="str">
            <v/>
          </cell>
        </row>
        <row r="125">
          <cell r="A125" t="str">
            <v>Agentes Fisicos 41</v>
          </cell>
          <cell r="B125" t="str">
            <v>Radiaciones ionizantes</v>
          </cell>
          <cell r="C125" t="str">
            <v>Radiodermatitis: Radiodermatitis aguda; Radiodermatitis crónica; Radiodermatitis no especifica; Afecciones de la piel y del tejido conjuntivo relacionadas con la radiación</v>
          </cell>
          <cell r="D125" t="str">
            <v/>
          </cell>
          <cell r="E125" t="str">
            <v/>
          </cell>
          <cell r="F125" t="str">
            <v>Radiodermatitis: Radiodermatitis aguda; Radiodermatitis crónica; Radiodermatitis no especifica; Afecciones de la piel y del tejido conjuntivo relacionadas con la radiación</v>
          </cell>
          <cell r="G125" t="str">
            <v/>
          </cell>
        </row>
        <row r="126">
          <cell r="A126" t="str">
            <v>Agentes Fisicos 42</v>
          </cell>
          <cell r="B126" t="str">
            <v>Radiaciones ionizantes</v>
          </cell>
          <cell r="C126" t="str">
            <v>Osteonecrosis: Otras osteonecrosis secundarias Infertilidad masculina Efectos agudos (no especificos) de la radiación</v>
          </cell>
          <cell r="D126" t="str">
            <v/>
          </cell>
          <cell r="E126" t="str">
            <v/>
          </cell>
          <cell r="F126" t="str">
            <v>Osteonecrosis: Otras osteonecrosis secundarias Infertilidad masculina Efectos agudos (no especificos) de la radiación</v>
          </cell>
          <cell r="G126" t="str">
            <v/>
          </cell>
        </row>
        <row r="127">
          <cell r="A127" t="str">
            <v>Agentes Fisicos 43</v>
          </cell>
          <cell r="B127" t="str">
            <v>Radiaciones ópticas</v>
          </cell>
          <cell r="C127" t="str">
            <v>Conjuntivitis</v>
          </cell>
          <cell r="D127" t="str">
            <v/>
          </cell>
          <cell r="E127" t="str">
            <v/>
          </cell>
          <cell r="F127" t="str">
            <v>Conjuntivitis</v>
          </cell>
          <cell r="G127" t="str">
            <v/>
          </cell>
        </row>
        <row r="128">
          <cell r="A128" t="str">
            <v>Agentes Fisicos 44</v>
          </cell>
          <cell r="B128" t="str">
            <v>Radiaciones ópticas</v>
          </cell>
          <cell r="C128" t="str">
            <v>Queratitis y queratoconjuntivitis</v>
          </cell>
          <cell r="D128" t="str">
            <v/>
          </cell>
          <cell r="E128" t="str">
            <v/>
          </cell>
          <cell r="F128" t="str">
            <v>Queratitis y queratoconjuntivitis</v>
          </cell>
          <cell r="G128" t="str">
            <v/>
          </cell>
        </row>
        <row r="129">
          <cell r="A129" t="str">
            <v>Agentes Fisicos 45</v>
          </cell>
          <cell r="B129" t="str">
            <v>Radiaciones ópticas</v>
          </cell>
          <cell r="C129" t="str">
            <v>Quemadura solar</v>
          </cell>
          <cell r="D129" t="str">
            <v/>
          </cell>
          <cell r="E129" t="str">
            <v/>
          </cell>
          <cell r="F129" t="str">
            <v>Quemadura solar</v>
          </cell>
          <cell r="G129" t="str">
            <v/>
          </cell>
        </row>
        <row r="130">
          <cell r="A130" t="str">
            <v>Agentes Fisicos 46</v>
          </cell>
          <cell r="B130" t="str">
            <v>Radiaciones ópticas</v>
          </cell>
          <cell r="C130" t="str">
            <v>Otras neoplasias malignas de la piel</v>
          </cell>
          <cell r="D130" t="str">
            <v/>
          </cell>
          <cell r="E130" t="str">
            <v/>
          </cell>
          <cell r="F130" t="str">
            <v>Otras neoplasias malignas de la piel</v>
          </cell>
          <cell r="G130" t="str">
            <v/>
          </cell>
        </row>
        <row r="131">
          <cell r="A131" t="str">
            <v>Agentes Fisicos 47</v>
          </cell>
          <cell r="B131" t="str">
            <v>Radiaciones ópticas</v>
          </cell>
          <cell r="C131" t="str">
            <v>Otras alteraciones agudas de la piel ocasionadas por la radiación ultravioleta</v>
          </cell>
          <cell r="D131" t="str">
            <v/>
          </cell>
          <cell r="E131" t="str">
            <v/>
          </cell>
          <cell r="F131" t="str">
            <v>Otras alteraciones agudas de la piel ocasionadas por la radiación ultravioleta</v>
          </cell>
          <cell r="G131" t="str">
            <v/>
          </cell>
        </row>
        <row r="132">
          <cell r="A132" t="str">
            <v>Agentes Fisicos 48</v>
          </cell>
          <cell r="B132" t="str">
            <v>Radiaciones ópticas</v>
          </cell>
          <cell r="C132" t="str">
            <v>Dermatitis de fotocontacto</v>
          </cell>
          <cell r="D132" t="str">
            <v/>
          </cell>
          <cell r="E132" t="str">
            <v/>
          </cell>
          <cell r="F132" t="str">
            <v>Dermatitis de fotocontacto</v>
          </cell>
          <cell r="G132" t="str">
            <v/>
          </cell>
        </row>
        <row r="133">
          <cell r="A133" t="str">
            <v>Agentes Fisicos 49</v>
          </cell>
          <cell r="B133" t="str">
            <v>Radiaciones ópticas</v>
          </cell>
          <cell r="C133" t="str">
            <v>Urticaria solar</v>
          </cell>
          <cell r="D133" t="str">
            <v/>
          </cell>
          <cell r="E133" t="str">
            <v/>
          </cell>
          <cell r="F133" t="str">
            <v>Urticaria solar</v>
          </cell>
          <cell r="G133" t="str">
            <v/>
          </cell>
        </row>
        <row r="134">
          <cell r="A134" t="str">
            <v>Agentes Fisicos 50</v>
          </cell>
          <cell r="B134" t="str">
            <v>Radiaciones ópticas</v>
          </cell>
          <cell r="C134" t="str">
            <v>Otras alteraciones agudas específicas de la piel debidas a radiación ultravioleta</v>
          </cell>
          <cell r="D134" t="str">
            <v/>
          </cell>
          <cell r="E134" t="str">
            <v/>
          </cell>
          <cell r="F134" t="str">
            <v>Otras alteraciones agudas específicas de la piel debidas a radiación ultravioleta</v>
          </cell>
          <cell r="G134" t="str">
            <v/>
          </cell>
        </row>
        <row r="135">
          <cell r="A135" t="str">
            <v>Agentes Fisicos 51</v>
          </cell>
          <cell r="B135" t="str">
            <v>Radiaciones ópticas</v>
          </cell>
          <cell r="C135" t="str">
            <v>Otras alteraciones agudas de la piel debidas a radiación ultravioleta, sin otra especificación</v>
          </cell>
          <cell r="D135" t="str">
            <v/>
          </cell>
          <cell r="E135" t="str">
            <v/>
          </cell>
          <cell r="F135" t="str">
            <v>Otras alteraciones agudas de la piel debidas a radiación ultravioleta, sin otra especificación</v>
          </cell>
          <cell r="G135" t="str">
            <v/>
          </cell>
        </row>
        <row r="136">
          <cell r="A136" t="str">
            <v>Agentes Fisicos 52</v>
          </cell>
          <cell r="B136" t="str">
            <v>Radiaciones ópticas</v>
          </cell>
          <cell r="C136" t="str">
            <v>Catarata (Por radiaciones)</v>
          </cell>
          <cell r="D136" t="str">
            <v/>
          </cell>
          <cell r="E136" t="str">
            <v/>
          </cell>
          <cell r="F136" t="str">
            <v>Catarata (Por radiaciones)</v>
          </cell>
          <cell r="G136" t="str">
            <v/>
          </cell>
        </row>
        <row r="137">
          <cell r="A137" t="str">
            <v>Agentes Fisicos 53</v>
          </cell>
          <cell r="B137" t="str">
            <v>Temperaturas extremas</v>
          </cell>
          <cell r="C137" t="str">
            <v>Golpe de calor e insolación</v>
          </cell>
          <cell r="D137" t="str">
            <v/>
          </cell>
          <cell r="E137" t="str">
            <v/>
          </cell>
          <cell r="F137" t="str">
            <v>Golpe de calor e insolación</v>
          </cell>
          <cell r="G137" t="str">
            <v/>
          </cell>
        </row>
        <row r="138">
          <cell r="A138" t="str">
            <v>Agentes Fisicos 54</v>
          </cell>
          <cell r="B138" t="str">
            <v>Temperaturas extremas</v>
          </cell>
          <cell r="C138" t="str">
            <v>Síncope por calor</v>
          </cell>
          <cell r="D138" t="str">
            <v/>
          </cell>
          <cell r="E138" t="str">
            <v/>
          </cell>
          <cell r="F138" t="str">
            <v>Síncope por calor</v>
          </cell>
          <cell r="G138" t="str">
            <v/>
          </cell>
        </row>
        <row r="139">
          <cell r="A139" t="str">
            <v>Agentes Fisicos 55</v>
          </cell>
          <cell r="B139" t="str">
            <v>Temperaturas extremas</v>
          </cell>
          <cell r="C139" t="str">
            <v>Calambre por calor</v>
          </cell>
          <cell r="D139" t="str">
            <v/>
          </cell>
          <cell r="E139" t="str">
            <v/>
          </cell>
          <cell r="F139" t="str">
            <v>Calambre por calor</v>
          </cell>
          <cell r="G139" t="str">
            <v/>
          </cell>
        </row>
        <row r="140">
          <cell r="A140" t="str">
            <v>Agentes Fisicos 56</v>
          </cell>
          <cell r="B140" t="str">
            <v>Temperaturas extremas</v>
          </cell>
          <cell r="C140" t="str">
            <v>Urticaria debida al calor o al frío</v>
          </cell>
          <cell r="D140" t="str">
            <v/>
          </cell>
          <cell r="E140" t="str">
            <v/>
          </cell>
          <cell r="F140" t="str">
            <v>Urticaria debida al calor o al frío</v>
          </cell>
          <cell r="G140" t="str">
            <v/>
          </cell>
        </row>
        <row r="141">
          <cell r="A141" t="str">
            <v>Agentes Fisicos 57</v>
          </cell>
          <cell r="B141" t="str">
            <v>Temperaturas extremas</v>
          </cell>
          <cell r="C141" t="str">
            <v>Leucodermía no clasificada en otra parte ( incluye "vitilígo ocupacional")</v>
          </cell>
          <cell r="D141" t="str">
            <v/>
          </cell>
          <cell r="E141" t="str">
            <v/>
          </cell>
          <cell r="F141" t="str">
            <v>Leucodermía no clasificada en otra parte ( incluye "vitilígo ocupacional")</v>
          </cell>
          <cell r="G141" t="str">
            <v/>
          </cell>
        </row>
        <row r="142">
          <cell r="A142" t="str">
            <v>Agentes Fisicos 58</v>
          </cell>
          <cell r="B142" t="str">
            <v>Temperaturas extremas</v>
          </cell>
          <cell r="C142" t="str">
            <v>Congelamiento superficial</v>
          </cell>
          <cell r="D142" t="str">
            <v/>
          </cell>
          <cell r="E142" t="str">
            <v/>
          </cell>
          <cell r="F142" t="str">
            <v>Congelamiento superficial</v>
          </cell>
          <cell r="G142" t="str">
            <v/>
          </cell>
        </row>
        <row r="143">
          <cell r="A143" t="str">
            <v>Agentes Fisicos 59</v>
          </cell>
          <cell r="B143" t="str">
            <v>Temperaturas extremas</v>
          </cell>
          <cell r="C143" t="str">
            <v>Congelamiento con necrosis de tejidos</v>
          </cell>
          <cell r="D143" t="str">
            <v/>
          </cell>
          <cell r="E143" t="str">
            <v/>
          </cell>
          <cell r="F143" t="str">
            <v>Congelamiento con necrosis de tejidos</v>
          </cell>
          <cell r="G143" t="str">
            <v/>
          </cell>
        </row>
        <row r="144">
          <cell r="A144" t="str">
            <v>Agentes Fisicos 60</v>
          </cell>
          <cell r="B144" t="str">
            <v>Temperaturas extremas</v>
          </cell>
          <cell r="C144" t="str">
            <v>Hipotermia</v>
          </cell>
          <cell r="D144" t="str">
            <v/>
          </cell>
          <cell r="E144" t="str">
            <v/>
          </cell>
          <cell r="F144" t="str">
            <v>Hipotermia</v>
          </cell>
          <cell r="G144" t="str">
            <v/>
          </cell>
        </row>
        <row r="145">
          <cell r="A145" t="str">
            <v>Agentes Fisicos 61</v>
          </cell>
          <cell r="B145" t="str">
            <v>Temperaturas extremas</v>
          </cell>
          <cell r="C145" t="str">
            <v>Otros efectos de la .reducción de la temperatura</v>
          </cell>
          <cell r="D145" t="str">
            <v/>
          </cell>
          <cell r="E145" t="str">
            <v/>
          </cell>
          <cell r="F145" t="str">
            <v>Otros efectos de la .reducción de la temperatura</v>
          </cell>
          <cell r="G145" t="str">
            <v/>
          </cell>
        </row>
        <row r="146">
          <cell r="A146" t="str">
            <v>Agente quimico 1</v>
          </cell>
          <cell r="B146" t="str">
            <v>Arsénico y sus compuestos arsenicales</v>
          </cell>
          <cell r="C146" t="str">
            <v>Angiosarcoma de higado</v>
          </cell>
          <cell r="D146" t="str">
            <v/>
          </cell>
          <cell r="E146" t="str">
            <v/>
          </cell>
          <cell r="F146" t="str">
            <v>Angiosarcoma de higado</v>
          </cell>
          <cell r="G146" t="str">
            <v/>
          </cell>
        </row>
        <row r="147">
          <cell r="A147" t="str">
            <v>Agente quimico 2</v>
          </cell>
          <cell r="B147" t="str">
            <v>Arsénico y sus compuestos arsenicales</v>
          </cell>
          <cell r="C147" t="str">
            <v>Neoplasia maligna de Ios bronquios y del pulmón</v>
          </cell>
          <cell r="D147" t="str">
            <v/>
          </cell>
          <cell r="E147" t="str">
            <v/>
          </cell>
          <cell r="F147" t="str">
            <v>Neoplasia maligna de Ios bronquios y del pulmón</v>
          </cell>
          <cell r="G147" t="str">
            <v/>
          </cell>
        </row>
        <row r="148">
          <cell r="A148" t="str">
            <v>Agente quimico 3</v>
          </cell>
          <cell r="B148" t="str">
            <v>Arsénico y sus compuestos arsenicales</v>
          </cell>
          <cell r="C148" t="str">
            <v>Otras neoplasias malignas de la piel</v>
          </cell>
          <cell r="D148" t="str">
            <v/>
          </cell>
          <cell r="E148" t="str">
            <v/>
          </cell>
          <cell r="F148" t="str">
            <v>Otras neoplasias malignas de la piel</v>
          </cell>
          <cell r="G148" t="str">
            <v/>
          </cell>
        </row>
        <row r="149">
          <cell r="A149" t="str">
            <v>Agente quimico 4</v>
          </cell>
          <cell r="B149" t="str">
            <v>Arsénico y sus compuestos arsenicales</v>
          </cell>
          <cell r="C149" t="str">
            <v xml:space="preserve"> Polineuropatla debida a otros agentes tóxicos </v>
          </cell>
          <cell r="D149" t="str">
            <v/>
          </cell>
          <cell r="E149" t="str">
            <v/>
          </cell>
          <cell r="F149" t="str">
            <v xml:space="preserve"> Polineuropatla debida a otros agentes tóxicos </v>
          </cell>
          <cell r="G149" t="str">
            <v/>
          </cell>
        </row>
        <row r="150">
          <cell r="A150" t="str">
            <v>Agente quimico 5</v>
          </cell>
          <cell r="B150" t="str">
            <v>Arsénico y sus compuestos arsenicales</v>
          </cell>
          <cell r="C150" t="str">
            <v xml:space="preserve">Encefalopatla tóxica aguda </v>
          </cell>
          <cell r="D150" t="str">
            <v/>
          </cell>
          <cell r="E150" t="str">
            <v/>
          </cell>
          <cell r="F150" t="str">
            <v xml:space="preserve">Encefalopatla tóxica aguda </v>
          </cell>
          <cell r="G150" t="str">
            <v/>
          </cell>
        </row>
        <row r="151">
          <cell r="A151" t="str">
            <v>Agente quimico 6</v>
          </cell>
          <cell r="B151" t="str">
            <v>Arsénico y sus compuestos arsenicales</v>
          </cell>
          <cell r="C151" t="str">
            <v xml:space="preserve">Blefaritis, Conjuntivitis </v>
          </cell>
          <cell r="D151" t="str">
            <v/>
          </cell>
          <cell r="E151" t="str">
            <v/>
          </cell>
          <cell r="F151" t="str">
            <v xml:space="preserve">Blefaritis, Conjuntivitis </v>
          </cell>
          <cell r="G151" t="str">
            <v/>
          </cell>
        </row>
        <row r="152">
          <cell r="A152" t="str">
            <v>Agente quimico 7</v>
          </cell>
          <cell r="B152" t="str">
            <v>Arsénico y sus compuestos arsenicales</v>
          </cell>
          <cell r="C152" t="str">
            <v>Queratitis y Queratoconjuntivitis</v>
          </cell>
          <cell r="D152" t="str">
            <v/>
          </cell>
          <cell r="E152" t="str">
            <v/>
          </cell>
          <cell r="F152" t="str">
            <v>Queratitis y Queratoconjuntivitis</v>
          </cell>
          <cell r="G152" t="str">
            <v/>
          </cell>
        </row>
        <row r="153">
          <cell r="A153" t="str">
            <v>Agente quimico 8</v>
          </cell>
          <cell r="B153" t="str">
            <v>Arsénico y sus compuestos arsenicales</v>
          </cell>
          <cell r="C153" t="str">
            <v>Arritmias cardiacas</v>
          </cell>
          <cell r="D153" t="str">
            <v/>
          </cell>
          <cell r="E153" t="str">
            <v/>
          </cell>
          <cell r="F153" t="str">
            <v>Arritmias cardiacas</v>
          </cell>
          <cell r="G153" t="str">
            <v/>
          </cell>
        </row>
        <row r="154">
          <cell r="A154" t="str">
            <v>Agente quimico 9</v>
          </cell>
          <cell r="B154" t="str">
            <v>Arsénico y sus compuestos arsenicales</v>
          </cell>
          <cell r="C154" t="str">
            <v xml:space="preserve">Rinitis crónica </v>
          </cell>
          <cell r="D154" t="str">
            <v/>
          </cell>
          <cell r="E154" t="str">
            <v/>
          </cell>
          <cell r="F154" t="str">
            <v xml:space="preserve">Rinitis crónica </v>
          </cell>
          <cell r="G154" t="str">
            <v/>
          </cell>
        </row>
        <row r="155">
          <cell r="A155" t="str">
            <v>Agente quimico 10</v>
          </cell>
          <cell r="B155" t="str">
            <v>Arsénico y sus compuestos arsenicales</v>
          </cell>
          <cell r="C155" t="str">
            <v xml:space="preserve"> Ulceración o necrosis del tabique nasal </v>
          </cell>
          <cell r="D155" t="str">
            <v/>
          </cell>
          <cell r="E155" t="str">
            <v/>
          </cell>
          <cell r="F155" t="str">
            <v xml:space="preserve"> Ulceración o necrosis del tabique nasal </v>
          </cell>
          <cell r="G155" t="str">
            <v/>
          </cell>
        </row>
        <row r="156">
          <cell r="A156" t="str">
            <v>Agente quimico 11</v>
          </cell>
          <cell r="B156" t="str">
            <v>Arsénico y sus compuestos arsenicales</v>
          </cell>
          <cell r="C156" t="str">
            <v>Bronquioliti~ obliterante crónica, enfisema crónico difuso o fibrosis pulmonar crÓnica</v>
          </cell>
          <cell r="D156" t="str">
            <v/>
          </cell>
          <cell r="E156" t="str">
            <v/>
          </cell>
          <cell r="F156" t="str">
            <v>Bronquioliti~ obliterante crónica, enfisema crónico difuso o fibrosis pulmonar crÓnica</v>
          </cell>
          <cell r="G156" t="str">
            <v/>
          </cell>
        </row>
        <row r="157">
          <cell r="A157" t="str">
            <v>Agente quimico 12</v>
          </cell>
          <cell r="B157" t="str">
            <v>Arsénico y sus compuestos arsenicales</v>
          </cell>
          <cell r="C157" t="str">
            <v>Estomatitis ulcerativa crónica</v>
          </cell>
          <cell r="D157" t="str">
            <v/>
          </cell>
          <cell r="E157" t="str">
            <v/>
          </cell>
          <cell r="F157" t="str">
            <v>Estomatitis ulcerativa crónica</v>
          </cell>
          <cell r="G157" t="str">
            <v/>
          </cell>
        </row>
        <row r="158">
          <cell r="A158" t="str">
            <v>Agente quimico 13</v>
          </cell>
          <cell r="B158" t="str">
            <v>Arsénico y sus compuestos arsenicales</v>
          </cell>
          <cell r="C158" t="str">
            <v>Gastroenteritis y colitis tÓxicas</v>
          </cell>
          <cell r="D158" t="str">
            <v/>
          </cell>
          <cell r="E158" t="str">
            <v/>
          </cell>
          <cell r="F158" t="str">
            <v>Gastroenteritis y colitis tÓxicas</v>
          </cell>
          <cell r="G158" t="str">
            <v/>
          </cell>
        </row>
        <row r="159">
          <cell r="A159" t="str">
            <v>Agente quimico 14</v>
          </cell>
          <cell r="B159" t="str">
            <v>Arsénico y sus compuestos arsenicales</v>
          </cell>
          <cell r="C159" t="str">
            <v xml:space="preserve">Hipertensión portal , Dermatitis de contacto por irritantes </v>
          </cell>
          <cell r="D159" t="str">
            <v/>
          </cell>
          <cell r="E159" t="str">
            <v/>
          </cell>
          <cell r="F159" t="str">
            <v xml:space="preserve">Hipertensión portal , Dermatitis de contacto por irritantes </v>
          </cell>
          <cell r="G159" t="str">
            <v/>
          </cell>
        </row>
        <row r="160">
          <cell r="A160" t="str">
            <v>Agente quimico 15</v>
          </cell>
          <cell r="B160" t="str">
            <v>Arsénico y sus compuestos arsenicales</v>
          </cell>
          <cell r="C160" t="str">
            <v>Otras formas de I hiperpigmentación: : Melanodermia</v>
          </cell>
          <cell r="D160" t="str">
            <v/>
          </cell>
          <cell r="E160" t="str">
            <v/>
          </cell>
          <cell r="F160" t="str">
            <v>Otras formas de I hiperpigmentación: : Melanodermia</v>
          </cell>
          <cell r="G160" t="str">
            <v/>
          </cell>
        </row>
        <row r="161">
          <cell r="A161" t="str">
            <v>Agente quimico 16</v>
          </cell>
          <cell r="B161" t="str">
            <v>Arsénico y sus compuestos arsenicales</v>
          </cell>
          <cell r="C161" t="str">
            <v xml:space="preserve">Leucodermia no clasificada en otra parte (Vitflígo ocupacional) </v>
          </cell>
          <cell r="D161" t="str">
            <v/>
          </cell>
          <cell r="E161" t="str">
            <v/>
          </cell>
          <cell r="F161" t="str">
            <v xml:space="preserve">Leucodermia no clasificada en otra parte (Vitflígo ocupacional) </v>
          </cell>
          <cell r="G161" t="str">
            <v/>
          </cell>
        </row>
        <row r="162">
          <cell r="A162" t="str">
            <v>Agente quimico 17</v>
          </cell>
          <cell r="B162" t="str">
            <v>Arsénico y sus compuestos arsenicales</v>
          </cell>
          <cell r="C162" t="str">
            <v xml:space="preserve">Queratosis palmar y plantar adquirida </v>
          </cell>
          <cell r="D162" t="str">
            <v/>
          </cell>
          <cell r="E162" t="str">
            <v/>
          </cell>
          <cell r="F162" t="str">
            <v xml:space="preserve">Queratosis palmar y plantar adquirida </v>
          </cell>
          <cell r="G162" t="str">
            <v/>
          </cell>
        </row>
        <row r="163">
          <cell r="A163" t="str">
            <v>Agente quimico 18</v>
          </cell>
          <cell r="B163" t="str">
            <v>Arsénico y sus compuestos arsenicales</v>
          </cell>
          <cell r="C163" t="str">
            <v xml:space="preserve">Efeptos tóxicos agudos </v>
          </cell>
          <cell r="D163" t="str">
            <v/>
          </cell>
          <cell r="E163" t="str">
            <v/>
          </cell>
          <cell r="F163" t="str">
            <v xml:space="preserve">Efeptos tóxicos agudos </v>
          </cell>
          <cell r="G163" t="str">
            <v/>
          </cell>
        </row>
        <row r="164">
          <cell r="A164" t="str">
            <v>Agente quimico 19</v>
          </cell>
          <cell r="B164" t="str">
            <v>Arsénico y sus compuestos arsenicales</v>
          </cell>
          <cell r="C164" t="str">
            <v xml:space="preserve">Leucemia múltiple y Mieloma mÚltiple </v>
          </cell>
          <cell r="D164" t="str">
            <v/>
          </cell>
          <cell r="E164" t="str">
            <v/>
          </cell>
          <cell r="F164" t="str">
            <v xml:space="preserve">Leucemia múltiple y Mieloma mÚltiple </v>
          </cell>
          <cell r="G164" t="str">
            <v/>
          </cell>
        </row>
        <row r="165">
          <cell r="A165" t="str">
            <v>Agente quimico 20</v>
          </cell>
          <cell r="B165" t="str">
            <v>Arsénico y sus compuestos arsenicales</v>
          </cell>
          <cell r="C165" t="str">
            <v xml:space="preserve"> Enfermedad de Hodgki</v>
          </cell>
          <cell r="D165" t="str">
            <v/>
          </cell>
          <cell r="E165" t="str">
            <v/>
          </cell>
          <cell r="F165" t="str">
            <v xml:space="preserve"> Enfermedad de Hodgki</v>
          </cell>
          <cell r="G165" t="str">
            <v/>
          </cell>
        </row>
        <row r="166">
          <cell r="A166" t="str">
            <v>Agente quimico 21</v>
          </cell>
          <cell r="B166" t="str">
            <v>Arsénico y sus compuestos arsenicales</v>
          </cell>
          <cell r="C166" t="str">
            <v xml:space="preserve">Linfoma no Hodgki y Linfosarcoma </v>
          </cell>
          <cell r="D166" t="str">
            <v/>
          </cell>
          <cell r="E166" t="str">
            <v/>
          </cell>
          <cell r="F166" t="str">
            <v xml:space="preserve">Linfoma no Hodgki y Linfosarcoma </v>
          </cell>
          <cell r="G166" t="str">
            <v/>
          </cell>
        </row>
        <row r="167">
          <cell r="A167" t="str">
            <v>Agente quimico 22</v>
          </cell>
          <cell r="B167" t="str">
            <v>Arsénico y sus compuestos arsenicales</v>
          </cell>
          <cell r="C167" t="str">
            <v>Tumor maligno del nnón, excepto de la pelvis renal.</v>
          </cell>
          <cell r="D167" t="str">
            <v/>
          </cell>
          <cell r="E167" t="str">
            <v/>
          </cell>
          <cell r="F167" t="str">
            <v>Tumor maligno del nnón, excepto de la pelvis renal.</v>
          </cell>
          <cell r="G167" t="str">
            <v/>
          </cell>
        </row>
        <row r="168">
          <cell r="A168" t="str">
            <v>Agente quimico 23</v>
          </cell>
          <cell r="B168" t="str">
            <v>Arsénico y sus compuestos arsenicales</v>
          </cell>
          <cell r="C168" t="str">
            <v>Neoplasia malignade vejiga</v>
          </cell>
          <cell r="D168" t="str">
            <v/>
          </cell>
          <cell r="E168" t="str">
            <v/>
          </cell>
          <cell r="F168" t="str">
            <v>Neoplasia malignade vejiga</v>
          </cell>
          <cell r="G168" t="str">
            <v/>
          </cell>
        </row>
        <row r="169">
          <cell r="A169" t="str">
            <v>Agente quimico 24</v>
          </cell>
          <cell r="B169" t="str">
            <v>Asbesto</v>
          </cell>
          <cell r="C169" t="str">
            <v>Neoplasia maligna de estómago</v>
          </cell>
          <cell r="D169" t="str">
            <v/>
          </cell>
          <cell r="E169" t="str">
            <v/>
          </cell>
          <cell r="F169" t="str">
            <v>Neoplasia maligna de estómago</v>
          </cell>
          <cell r="G169" t="str">
            <v/>
          </cell>
        </row>
        <row r="170">
          <cell r="A170" t="str">
            <v>Agente quimico 25</v>
          </cell>
          <cell r="B170" t="str">
            <v>Asbesto</v>
          </cell>
          <cell r="C170" t="str">
            <v>Neoplasia maligna de laringe</v>
          </cell>
          <cell r="D170" t="str">
            <v/>
          </cell>
          <cell r="E170" t="str">
            <v/>
          </cell>
          <cell r="F170" t="str">
            <v>Neoplasia maligna de laringe</v>
          </cell>
          <cell r="G170" t="str">
            <v/>
          </cell>
        </row>
        <row r="171">
          <cell r="A171" t="str">
            <v>Agente quimico 26</v>
          </cell>
          <cell r="B171" t="str">
            <v>Asbesto</v>
          </cell>
          <cell r="C171" t="str">
            <v>Neoplasia maligna de bronquios y de pulmón</v>
          </cell>
          <cell r="D171" t="str">
            <v/>
          </cell>
          <cell r="E171" t="str">
            <v/>
          </cell>
          <cell r="F171" t="str">
            <v>Neoplasia maligna de bronquios y de pulmón</v>
          </cell>
          <cell r="G171" t="str">
            <v/>
          </cell>
        </row>
        <row r="172">
          <cell r="A172" t="str">
            <v>Agente quimico 27</v>
          </cell>
          <cell r="B172" t="str">
            <v>Asbesto</v>
          </cell>
          <cell r="C172" t="str">
            <v>Mesotelioma de pleura</v>
          </cell>
          <cell r="D172" t="str">
            <v/>
          </cell>
          <cell r="E172" t="str">
            <v/>
          </cell>
          <cell r="F172" t="str">
            <v>Mesotelioma de pleura</v>
          </cell>
          <cell r="G172" t="str">
            <v/>
          </cell>
        </row>
        <row r="173">
          <cell r="A173" t="str">
            <v>Agente quimico 28</v>
          </cell>
          <cell r="B173" t="str">
            <v>Asbesto</v>
          </cell>
          <cell r="C173" t="str">
            <v>Mesotelioma de peritoneo</v>
          </cell>
          <cell r="D173" t="str">
            <v/>
          </cell>
          <cell r="E173" t="str">
            <v/>
          </cell>
          <cell r="F173" t="str">
            <v>Mesotelioma de peritoneo</v>
          </cell>
          <cell r="G173" t="str">
            <v/>
          </cell>
        </row>
        <row r="174">
          <cell r="A174" t="str">
            <v>Agente quimico 29</v>
          </cell>
          <cell r="B174" t="str">
            <v>Asbesto</v>
          </cell>
          <cell r="C174" t="str">
            <v>Mesotelioma de pericardio</v>
          </cell>
          <cell r="D174" t="str">
            <v/>
          </cell>
          <cell r="E174" t="str">
            <v/>
          </cell>
          <cell r="F174" t="str">
            <v>Mesotelioma de pericardio</v>
          </cell>
          <cell r="G174" t="str">
            <v/>
          </cell>
        </row>
        <row r="175">
          <cell r="A175" t="str">
            <v>Agente quimico 30</v>
          </cell>
          <cell r="B175" t="str">
            <v>Asbesto</v>
          </cell>
          <cell r="C175" t="str">
            <v>Placas epicárdicas Asbestosis</v>
          </cell>
          <cell r="D175" t="str">
            <v/>
          </cell>
          <cell r="E175" t="str">
            <v/>
          </cell>
          <cell r="F175" t="str">
            <v>Placas epicárdicas Asbestosis</v>
          </cell>
          <cell r="G175" t="str">
            <v/>
          </cell>
        </row>
        <row r="176">
          <cell r="A176" t="str">
            <v>Agente quimico 31</v>
          </cell>
          <cell r="B176" t="str">
            <v>Asbesto</v>
          </cell>
          <cell r="C176" t="str">
            <v>Oerrame pleural</v>
          </cell>
          <cell r="D176" t="str">
            <v/>
          </cell>
          <cell r="E176" t="str">
            <v/>
          </cell>
          <cell r="F176" t="str">
            <v>Oerrame pleural</v>
          </cell>
          <cell r="G176" t="str">
            <v/>
          </cell>
        </row>
        <row r="177">
          <cell r="A177" t="str">
            <v>Agente quimico 32</v>
          </cell>
          <cell r="B177" t="str">
            <v>Asbesto</v>
          </cell>
          <cell r="C177" t="str">
            <v>Placas pleurales</v>
          </cell>
          <cell r="D177" t="str">
            <v/>
          </cell>
          <cell r="E177" t="str">
            <v/>
          </cell>
          <cell r="F177" t="str">
            <v>Placas pleurales</v>
          </cell>
          <cell r="G177" t="str">
            <v/>
          </cell>
        </row>
        <row r="178">
          <cell r="A178" t="str">
            <v>Agente quimico 33</v>
          </cell>
          <cell r="B178" t="str">
            <v xml:space="preserve">Benceno y, sus derivados tóxicos </v>
          </cell>
          <cell r="C178" t="str">
            <v>Leucemias</v>
          </cell>
          <cell r="D178" t="str">
            <v/>
          </cell>
          <cell r="E178" t="str">
            <v/>
          </cell>
          <cell r="F178" t="str">
            <v>Leucemias</v>
          </cell>
          <cell r="G178" t="str">
            <v/>
          </cell>
        </row>
        <row r="179">
          <cell r="A179" t="str">
            <v>Agente quimico 34</v>
          </cell>
          <cell r="B179" t="str">
            <v xml:space="preserve">Benceno y, sus derivados tóxicos </v>
          </cell>
          <cell r="C179" t="str">
            <v>Sindromes mielodísplásícos</v>
          </cell>
          <cell r="D179" t="str">
            <v/>
          </cell>
          <cell r="E179" t="str">
            <v/>
          </cell>
          <cell r="F179" t="str">
            <v>Sindromes mielodísplásícos</v>
          </cell>
          <cell r="G179" t="str">
            <v/>
          </cell>
        </row>
        <row r="180">
          <cell r="A180" t="str">
            <v>Agente quimico 35</v>
          </cell>
          <cell r="B180" t="str">
            <v xml:space="preserve">Benceno y, sus derivados tóxicos </v>
          </cell>
          <cell r="C180" t="str">
            <v>Anemia aplásica debida a otros</v>
          </cell>
          <cell r="D180" t="str">
            <v/>
          </cell>
          <cell r="E180" t="str">
            <v/>
          </cell>
          <cell r="F180" t="str">
            <v>Anemia aplásica debida a otros</v>
          </cell>
          <cell r="G180" t="str">
            <v/>
          </cell>
        </row>
        <row r="181">
          <cell r="A181" t="str">
            <v>Agente quimico 36</v>
          </cell>
          <cell r="B181" t="str">
            <v xml:space="preserve">Benceno y, sus derivados tóxicos </v>
          </cell>
          <cell r="C181" t="str">
            <v>agentes externos Hipoplasia medular</v>
          </cell>
          <cell r="D181" t="str">
            <v/>
          </cell>
          <cell r="E181" t="str">
            <v/>
          </cell>
          <cell r="F181" t="str">
            <v>agentes externos Hipoplasia medular</v>
          </cell>
          <cell r="G181" t="str">
            <v/>
          </cell>
        </row>
        <row r="182">
          <cell r="A182" t="str">
            <v>Agente quimico 37</v>
          </cell>
          <cell r="B182" t="str">
            <v xml:space="preserve">Benceno y, sus derivados tóxicos </v>
          </cell>
          <cell r="C182" t="str">
            <v>Púrpura y otras manifestaciones hemorrágicas</v>
          </cell>
          <cell r="D182" t="str">
            <v/>
          </cell>
          <cell r="E182" t="str">
            <v/>
          </cell>
          <cell r="F182" t="str">
            <v>Púrpura y otras manifestaciones hemorrágicas</v>
          </cell>
          <cell r="G182" t="str">
            <v/>
          </cell>
        </row>
        <row r="183">
          <cell r="A183" t="str">
            <v>Agente quimico 38</v>
          </cell>
          <cell r="B183" t="str">
            <v xml:space="preserve">Benceno y, sus derivados tóxicos </v>
          </cell>
          <cell r="C183" t="str">
            <v>Agranulocito</v>
          </cell>
          <cell r="D183" t="str">
            <v/>
          </cell>
          <cell r="E183" t="str">
            <v/>
          </cell>
          <cell r="F183" t="str">
            <v>Agranulocito</v>
          </cell>
          <cell r="G183" t="str">
            <v/>
          </cell>
        </row>
        <row r="184">
          <cell r="A184" t="str">
            <v>Agente quimico 39</v>
          </cell>
          <cell r="B184" t="str">
            <v xml:space="preserve">Benceno y, sus derivados tóxicos </v>
          </cell>
          <cell r="C184" t="str">
            <v>Otros trastornos específicos de los glóbulos blancos: eucocitosis, Reacción Leuce, moíde trastornos, mentales derivados de lesión y disfunción cerebral y de enfermedad física</v>
          </cell>
          <cell r="D184" t="str">
            <v/>
          </cell>
          <cell r="E184" t="str">
            <v/>
          </cell>
          <cell r="F184" t="str">
            <v>Otros trastornos específicos de los glóbulos blancos: eucocitosis, Reacción Leuce, moíde trastornos, mentales derivados de lesión y disfunción cerebral y de enfermedad física</v>
          </cell>
          <cell r="G184" t="str">
            <v/>
          </cell>
        </row>
        <row r="185">
          <cell r="A185" t="str">
            <v>Agente quimico 40</v>
          </cell>
          <cell r="B185" t="str">
            <v xml:space="preserve">Benceno y, sus derivados tóxicos </v>
          </cell>
          <cell r="C185" t="str">
            <v xml:space="preserve">Trastornos de personalidad y del comportamiento derivados de enfermedad, lesión y de disfunción de la personalidad  </v>
          </cell>
          <cell r="D185" t="str">
            <v/>
          </cell>
          <cell r="E185" t="str">
            <v/>
          </cell>
          <cell r="F185" t="str">
            <v xml:space="preserve">Trastornos de personalidad y del comportamiento derivados de enfermedad, lesión y de disfunción de la personalidad  </v>
          </cell>
          <cell r="G185" t="str">
            <v/>
          </cell>
        </row>
        <row r="186">
          <cell r="A186" t="str">
            <v>Agente quimico 41</v>
          </cell>
          <cell r="B186" t="str">
            <v xml:space="preserve">Benceno y, sus derivados tóxicos </v>
          </cell>
          <cell r="C186" t="str">
            <v>Neurastenia (Incluye sindrome calzado, artlculos de cuero o caucho de fatiga)</v>
          </cell>
          <cell r="D186" t="str">
            <v/>
          </cell>
          <cell r="E186" t="str">
            <v/>
          </cell>
          <cell r="F186" t="str">
            <v>Neurastenia (Incluye sindrome calzado, artlculos de cuero o caucho de fatiga)</v>
          </cell>
          <cell r="G186" t="str">
            <v/>
          </cell>
        </row>
        <row r="187">
          <cell r="A187" t="str">
            <v>Agente quimico 42</v>
          </cell>
          <cell r="B187" t="str">
            <v xml:space="preserve">Benceno y, sus derivados tóxicos </v>
          </cell>
          <cell r="C187" t="str">
            <v>Hipoacusia ototóxica</v>
          </cell>
          <cell r="D187" t="str">
            <v/>
          </cell>
          <cell r="E187" t="str">
            <v/>
          </cell>
          <cell r="F187" t="str">
            <v>Hipoacusia ototóxica</v>
          </cell>
          <cell r="G187" t="str">
            <v/>
          </cell>
        </row>
        <row r="188">
          <cell r="A188" t="str">
            <v>Agente quimico 43</v>
          </cell>
          <cell r="B188" t="str">
            <v xml:space="preserve">Benceno y, sus derivados tóxicos </v>
          </cell>
          <cell r="C188" t="str">
            <v>Soldadura</v>
          </cell>
          <cell r="D188" t="str">
            <v/>
          </cell>
          <cell r="E188" t="str">
            <v/>
          </cell>
          <cell r="F188" t="str">
            <v>Soldadura</v>
          </cell>
          <cell r="G188" t="str">
            <v/>
          </cell>
        </row>
        <row r="189">
          <cell r="A189" t="str">
            <v>Agente quimico 44</v>
          </cell>
          <cell r="B189" t="str">
            <v xml:space="preserve">Benceno y, sus derivados tóxicos </v>
          </cell>
          <cell r="C189" t="str">
            <v>Dermatitis de contacto por irritantes</v>
          </cell>
          <cell r="D189" t="str">
            <v/>
          </cell>
          <cell r="E189" t="str">
            <v/>
          </cell>
          <cell r="F189" t="str">
            <v>Dermatitis de contacto por irritantes</v>
          </cell>
          <cell r="G189" t="str">
            <v/>
          </cell>
        </row>
        <row r="190">
          <cell r="A190" t="str">
            <v>Agente quimico 45</v>
          </cell>
          <cell r="B190" t="str">
            <v xml:space="preserve">Benceno y, sus derivados tóxicos </v>
          </cell>
          <cell r="C190" t="str">
            <v>Efectos tóxicos agudos</v>
          </cell>
          <cell r="D190" t="str">
            <v/>
          </cell>
          <cell r="E190" t="str">
            <v/>
          </cell>
          <cell r="F190" t="str">
            <v>Efectos tóxicos agudos</v>
          </cell>
          <cell r="G190" t="str">
            <v/>
          </cell>
        </row>
        <row r="191">
          <cell r="A191" t="str">
            <v>Agente quimico 46</v>
          </cell>
          <cell r="B191" t="str">
            <v xml:space="preserve">Benceno y, sus derivados tóxicos </v>
          </cell>
          <cell r="C191" t="str">
            <v>Efectos adversos de otros agentes que afectan los constituyentes de la sangre, y los no especificados</v>
          </cell>
          <cell r="D191" t="str">
            <v/>
          </cell>
          <cell r="E191" t="str">
            <v/>
          </cell>
          <cell r="F191" t="str">
            <v>Efectos adversos de otros agentes que afectan los constituyentes de la sangre, y los no especificados</v>
          </cell>
          <cell r="G191" t="str">
            <v/>
          </cell>
        </row>
        <row r="192">
          <cell r="A192" t="str">
            <v>Agente quimico 47</v>
          </cell>
          <cell r="B192" t="str">
            <v>Berilio</v>
          </cell>
          <cell r="C192" t="str">
            <v>Neoplasia maligna de la manipulación de berilio. bronquios y del pulmón</v>
          </cell>
          <cell r="D192" t="str">
            <v/>
          </cell>
          <cell r="E192" t="str">
            <v/>
          </cell>
          <cell r="F192" t="str">
            <v>Neoplasia maligna de la manipulación de berilio. bronquios y del pulmón</v>
          </cell>
          <cell r="G192" t="str">
            <v/>
          </cell>
        </row>
        <row r="193">
          <cell r="A193" t="str">
            <v>Agente quimico 48</v>
          </cell>
          <cell r="B193" t="str">
            <v>Berilio</v>
          </cell>
          <cell r="C193" t="str">
            <v>Conjuntivitis</v>
          </cell>
          <cell r="D193" t="str">
            <v/>
          </cell>
          <cell r="E193" t="str">
            <v/>
          </cell>
          <cell r="F193" t="str">
            <v>Conjuntivitis</v>
          </cell>
          <cell r="G193" t="str">
            <v/>
          </cell>
        </row>
        <row r="194">
          <cell r="A194" t="str">
            <v>Agente quimico 49</v>
          </cell>
          <cell r="B194" t="str">
            <v>Berilio</v>
          </cell>
          <cell r="C194" t="str">
            <v>Beriliosis</v>
          </cell>
          <cell r="D194" t="str">
            <v/>
          </cell>
          <cell r="E194" t="str">
            <v/>
          </cell>
          <cell r="F194" t="str">
            <v>Beriliosis</v>
          </cell>
          <cell r="G194" t="str">
            <v/>
          </cell>
        </row>
        <row r="195">
          <cell r="A195" t="str">
            <v>Agente quimico 50</v>
          </cell>
          <cell r="B195" t="str">
            <v>Berilio</v>
          </cell>
          <cell r="C195" t="str">
            <v>Bronquitis y neumonitis</v>
          </cell>
          <cell r="D195" t="str">
            <v/>
          </cell>
          <cell r="E195" t="str">
            <v/>
          </cell>
          <cell r="F195" t="str">
            <v>Bronquitis y neumonitis</v>
          </cell>
          <cell r="G195" t="str">
            <v/>
          </cell>
        </row>
        <row r="196">
          <cell r="A196" t="str">
            <v>Agente quimico 51</v>
          </cell>
          <cell r="B196" t="str">
            <v>Berilio</v>
          </cell>
          <cell r="C196" t="str">
            <v>Edema pulmonar agudo</v>
          </cell>
          <cell r="D196" t="str">
            <v/>
          </cell>
          <cell r="E196" t="str">
            <v/>
          </cell>
          <cell r="F196" t="str">
            <v>Edema pulmonar agudo</v>
          </cell>
          <cell r="G196" t="str">
            <v/>
          </cell>
        </row>
        <row r="197">
          <cell r="A197" t="str">
            <v>Agente quimico 52</v>
          </cell>
          <cell r="B197" t="str">
            <v>Berilio</v>
          </cell>
          <cell r="C197" t="str">
            <v>Bronquiolitis obliterante crónica,</v>
          </cell>
          <cell r="D197" t="str">
            <v/>
          </cell>
          <cell r="E197" t="str">
            <v/>
          </cell>
          <cell r="F197" t="str">
            <v>Bronquiolitis obliterante crónica,</v>
          </cell>
          <cell r="G197" t="str">
            <v/>
          </cell>
        </row>
        <row r="198">
          <cell r="A198" t="str">
            <v>Agente quimico 53</v>
          </cell>
          <cell r="B198" t="str">
            <v>Berilio</v>
          </cell>
          <cell r="C198" t="str">
            <v>Dermatitis de contacto por irritantes</v>
          </cell>
          <cell r="D198" t="str">
            <v/>
          </cell>
          <cell r="E198" t="str">
            <v/>
          </cell>
          <cell r="F198" t="str">
            <v>Dermatitis de contacto por irritantes</v>
          </cell>
          <cell r="G198" t="str">
            <v/>
          </cell>
        </row>
        <row r="199">
          <cell r="A199" t="str">
            <v>Agente quimico 54</v>
          </cell>
          <cell r="B199" t="str">
            <v>Berilio</v>
          </cell>
          <cell r="C199" t="str">
            <v>Efectos tóxicos agudos</v>
          </cell>
          <cell r="D199" t="str">
            <v/>
          </cell>
          <cell r="E199" t="str">
            <v/>
          </cell>
          <cell r="F199" t="str">
            <v>Efectos tóxicos agudos</v>
          </cell>
          <cell r="G199" t="str">
            <v/>
          </cell>
        </row>
        <row r="200">
          <cell r="A200" t="str">
            <v>Agente quimico 55</v>
          </cell>
          <cell r="B200" t="str">
            <v>Bromo</v>
          </cell>
          <cell r="C200" t="str">
            <v>Faringitis aguda</v>
          </cell>
          <cell r="D200" t="str">
            <v/>
          </cell>
          <cell r="E200" t="str">
            <v/>
          </cell>
          <cell r="F200" t="str">
            <v>Faringitis aguda</v>
          </cell>
          <cell r="G200" t="str">
            <v/>
          </cell>
        </row>
        <row r="201">
          <cell r="A201" t="str">
            <v>Agente quimico 56</v>
          </cell>
          <cell r="B201" t="str">
            <v>Bromo</v>
          </cell>
          <cell r="C201" t="str">
            <v>laringotraqueitis aguda</v>
          </cell>
          <cell r="D201" t="str">
            <v/>
          </cell>
          <cell r="E201" t="str">
            <v/>
          </cell>
          <cell r="F201" t="str">
            <v>laringotraqueitis aguda</v>
          </cell>
          <cell r="G201" t="str">
            <v/>
          </cell>
        </row>
        <row r="202">
          <cell r="A202" t="str">
            <v>Agente quimico 57</v>
          </cell>
          <cell r="B202" t="str">
            <v>Bromo</v>
          </cell>
          <cell r="C202" t="str">
            <v>Faringitis crónica</v>
          </cell>
          <cell r="D202" t="str">
            <v/>
          </cell>
          <cell r="E202" t="str">
            <v/>
          </cell>
          <cell r="F202" t="str">
            <v>Faringitis crónica</v>
          </cell>
          <cell r="G202" t="str">
            <v/>
          </cell>
        </row>
        <row r="203">
          <cell r="A203" t="str">
            <v>Agente quimico 58</v>
          </cell>
          <cell r="B203" t="str">
            <v>Bromo</v>
          </cell>
          <cell r="C203" t="str">
            <v>Sinusitis crónica</v>
          </cell>
          <cell r="D203" t="str">
            <v/>
          </cell>
          <cell r="E203" t="str">
            <v/>
          </cell>
          <cell r="F203" t="str">
            <v>Sinusitis crónica</v>
          </cell>
          <cell r="G203" t="str">
            <v/>
          </cell>
        </row>
        <row r="204">
          <cell r="A204" t="str">
            <v>Agente quimico 59</v>
          </cell>
          <cell r="B204" t="str">
            <v>Bromo</v>
          </cell>
          <cell r="C204" t="str">
            <v>laringotraqueitis crónica</v>
          </cell>
          <cell r="D204" t="str">
            <v/>
          </cell>
          <cell r="E204" t="str">
            <v/>
          </cell>
          <cell r="F204" t="str">
            <v>laringotraqueitis crónica</v>
          </cell>
          <cell r="G204" t="str">
            <v/>
          </cell>
        </row>
        <row r="205">
          <cell r="A205" t="str">
            <v>Agente quimico 60</v>
          </cell>
          <cell r="B205" t="str">
            <v>Bromo</v>
          </cell>
          <cell r="C205" t="str">
            <v>Bránquitís y neumonitis</v>
          </cell>
          <cell r="D205" t="str">
            <v/>
          </cell>
          <cell r="E205" t="str">
            <v/>
          </cell>
          <cell r="F205" t="str">
            <v>Bránquitís y neumonitis</v>
          </cell>
          <cell r="G205" t="str">
            <v/>
          </cell>
        </row>
        <row r="206">
          <cell r="A206" t="str">
            <v>Agente quimico 61</v>
          </cell>
          <cell r="B206" t="str">
            <v>Bromo</v>
          </cell>
          <cell r="C206" t="str">
            <v>Edema pulmonar</v>
          </cell>
          <cell r="D206" t="str">
            <v/>
          </cell>
          <cell r="E206" t="str">
            <v/>
          </cell>
          <cell r="F206" t="str">
            <v>Edema pulmonar</v>
          </cell>
          <cell r="G206" t="str">
            <v/>
          </cell>
        </row>
        <row r="207">
          <cell r="A207" t="str">
            <v>Agente quimico 62</v>
          </cell>
          <cell r="B207" t="str">
            <v>Bromo</v>
          </cell>
          <cell r="C207" t="str">
            <v>Síndrome de disfunción reactiva de las vías aéreas</v>
          </cell>
          <cell r="D207" t="str">
            <v/>
          </cell>
          <cell r="E207" t="str">
            <v/>
          </cell>
          <cell r="F207" t="str">
            <v>Síndrome de disfunción reactiva de las vías aéreas</v>
          </cell>
          <cell r="G207" t="str">
            <v/>
          </cell>
        </row>
        <row r="208">
          <cell r="A208" t="str">
            <v>Agente quimico 63</v>
          </cell>
          <cell r="B208" t="str">
            <v>Bromo</v>
          </cell>
          <cell r="C208" t="str">
            <v>Bronquíolitis obliterante crónica, enfisema crónico difuso o fibrosis pulmonar crónica</v>
          </cell>
          <cell r="D208" t="str">
            <v/>
          </cell>
          <cell r="E208" t="str">
            <v/>
          </cell>
          <cell r="F208" t="str">
            <v>Bronquíolitis obliterante crónica, enfisema crónico difuso o fibrosis pulmonar crónica</v>
          </cell>
          <cell r="G208" t="str">
            <v/>
          </cell>
        </row>
        <row r="209">
          <cell r="A209" t="str">
            <v>Agente quimico 64</v>
          </cell>
          <cell r="B209" t="str">
            <v>Bromo</v>
          </cell>
          <cell r="C209" t="str">
            <v>Estomatitis ulcerativa crónica</v>
          </cell>
          <cell r="D209" t="str">
            <v/>
          </cell>
          <cell r="E209" t="str">
            <v/>
          </cell>
          <cell r="F209" t="str">
            <v>Estomatitis ulcerativa crónica</v>
          </cell>
          <cell r="G209" t="str">
            <v/>
          </cell>
        </row>
        <row r="210">
          <cell r="A210" t="str">
            <v>Agente quimico 65</v>
          </cell>
          <cell r="B210" t="str">
            <v>Bromo</v>
          </cell>
          <cell r="C210" t="str">
            <v>Dermatitis de contacto por irritantes</v>
          </cell>
          <cell r="D210" t="str">
            <v/>
          </cell>
          <cell r="E210" t="str">
            <v/>
          </cell>
          <cell r="F210" t="str">
            <v>Dermatitis de contacto por irritantes</v>
          </cell>
          <cell r="G210" t="str">
            <v/>
          </cell>
        </row>
        <row r="211">
          <cell r="A211" t="str">
            <v>Agente quimico 66</v>
          </cell>
          <cell r="B211" t="str">
            <v>Bromo</v>
          </cell>
          <cell r="C211" t="str">
            <v xml:space="preserve">Efectos tóxicos agudos  </v>
          </cell>
          <cell r="D211" t="str">
            <v/>
          </cell>
          <cell r="E211" t="str">
            <v/>
          </cell>
          <cell r="F211" t="str">
            <v xml:space="preserve">Efectos tóxicos agudos  </v>
          </cell>
          <cell r="G211" t="str">
            <v/>
          </cell>
        </row>
        <row r="212">
          <cell r="A212" t="str">
            <v>Agente quimico 67</v>
          </cell>
          <cell r="B212" t="str">
            <v>Cadmio</v>
          </cell>
          <cell r="C212" t="str">
            <v>Neoplasia maligna de bronquios y de pulmón</v>
          </cell>
          <cell r="D212" t="str">
            <v/>
          </cell>
          <cell r="E212" t="str">
            <v/>
          </cell>
          <cell r="F212" t="str">
            <v>Neoplasia maligna de bronquios y de pulmón</v>
          </cell>
          <cell r="G212" t="str">
            <v/>
          </cell>
        </row>
        <row r="213">
          <cell r="A213" t="str">
            <v>Agente quimico 68</v>
          </cell>
          <cell r="B213" t="str">
            <v>Cadmio</v>
          </cell>
          <cell r="C213" t="str">
            <v>Trastornos del nervio olfatorio</v>
          </cell>
          <cell r="D213" t="str">
            <v/>
          </cell>
          <cell r="E213" t="str">
            <v/>
          </cell>
          <cell r="F213" t="str">
            <v>Trastornos del nervio olfatorio</v>
          </cell>
          <cell r="G213" t="str">
            <v/>
          </cell>
        </row>
        <row r="214">
          <cell r="A214" t="str">
            <v>Agente quimico 69</v>
          </cell>
          <cell r="B214" t="str">
            <v>Cadmio</v>
          </cell>
          <cell r="C214" t="str">
            <v>Bronquitis y neumonitis causada por productos químicos, gases, humos y vapores</v>
          </cell>
          <cell r="D214" t="str">
            <v/>
          </cell>
          <cell r="E214" t="str">
            <v/>
          </cell>
          <cell r="F214" t="str">
            <v>Bronquitis y neumonitis causada por productos químicos, gases, humos y vapores</v>
          </cell>
          <cell r="G214" t="str">
            <v/>
          </cell>
        </row>
        <row r="215">
          <cell r="A215" t="str">
            <v>Agente quimico 70</v>
          </cell>
          <cell r="B215" t="str">
            <v>Cadmio</v>
          </cell>
          <cell r="C215" t="str">
            <v xml:space="preserve"> Edema pulmonar agudo</v>
          </cell>
          <cell r="D215" t="str">
            <v/>
          </cell>
          <cell r="E215" t="str">
            <v/>
          </cell>
          <cell r="F215" t="str">
            <v xml:space="preserve"> Edema pulmonar agudo</v>
          </cell>
          <cell r="G215" t="str">
            <v/>
          </cell>
        </row>
        <row r="216">
          <cell r="A216" t="str">
            <v>Agente quimico 71</v>
          </cell>
          <cell r="B216" t="str">
            <v>Cadmio</v>
          </cell>
          <cell r="C216" t="str">
            <v>Síndrome de disfunción reactiva de las vías aéreas</v>
          </cell>
          <cell r="D216" t="str">
            <v/>
          </cell>
          <cell r="E216" t="str">
            <v/>
          </cell>
          <cell r="F216" t="str">
            <v>Síndrome de disfunción reactiva de las vías aéreas</v>
          </cell>
          <cell r="G216" t="str">
            <v/>
          </cell>
        </row>
        <row r="217">
          <cell r="A217" t="str">
            <v>Agente quimico 72</v>
          </cell>
          <cell r="B217" t="str">
            <v>Cadmio</v>
          </cell>
          <cell r="C217" t="str">
            <v>Bronquiolitis obliterante cadmio</v>
          </cell>
          <cell r="D217" t="str">
            <v/>
          </cell>
          <cell r="E217" t="str">
            <v/>
          </cell>
          <cell r="F217" t="str">
            <v>Bronquiolitis obliterante cadmio</v>
          </cell>
          <cell r="G217" t="str">
            <v/>
          </cell>
        </row>
        <row r="218">
          <cell r="A218" t="str">
            <v>Agente quimico 73</v>
          </cell>
          <cell r="B218" t="str">
            <v>Cadmio</v>
          </cell>
          <cell r="C218" t="str">
            <v>Enfisema intersticial</v>
          </cell>
          <cell r="D218" t="str">
            <v/>
          </cell>
          <cell r="E218" t="str">
            <v/>
          </cell>
          <cell r="F218" t="str">
            <v>Enfisema intersticial</v>
          </cell>
          <cell r="G218" t="str">
            <v/>
          </cell>
        </row>
        <row r="219">
          <cell r="A219" t="str">
            <v>Agente quimico 74</v>
          </cell>
          <cell r="B219" t="str">
            <v>Cadmio</v>
          </cell>
          <cell r="C219" t="str">
            <v>Alteraciones pos-eruptivas Cadmio y sus cadmio</v>
          </cell>
          <cell r="D219" t="str">
            <v/>
          </cell>
          <cell r="E219" t="str">
            <v/>
          </cell>
          <cell r="F219" t="str">
            <v>Alteraciones pos-eruptivas Cadmio y sus cadmio</v>
          </cell>
          <cell r="G219" t="str">
            <v/>
          </cell>
        </row>
        <row r="220">
          <cell r="A220" t="str">
            <v>Agente quimico 75</v>
          </cell>
          <cell r="B220" t="str">
            <v>Cadmio</v>
          </cell>
          <cell r="C220" t="str">
            <v>Gastroenteritis y colitis cadmio</v>
          </cell>
          <cell r="D220" t="str">
            <v/>
          </cell>
          <cell r="E220" t="str">
            <v/>
          </cell>
          <cell r="F220" t="str">
            <v>Gastroenteritis y colitis cadmio</v>
          </cell>
          <cell r="G220" t="str">
            <v/>
          </cell>
        </row>
        <row r="221">
          <cell r="A221" t="str">
            <v>Agente quimico 76</v>
          </cell>
          <cell r="B221" t="str">
            <v>Cadmio</v>
          </cell>
          <cell r="C221" t="str">
            <v>Osteomalacia del adulto para pinturas esmaltes y plásticos. inducida por drogas</v>
          </cell>
          <cell r="D221" t="str">
            <v/>
          </cell>
          <cell r="E221" t="str">
            <v/>
          </cell>
          <cell r="F221" t="str">
            <v>Osteomalacia del adulto para pinturas esmaltes y plásticos. inducida por drogas</v>
          </cell>
          <cell r="G221" t="str">
            <v/>
          </cell>
        </row>
        <row r="222">
          <cell r="A222" t="str">
            <v>Agente quimico 77</v>
          </cell>
          <cell r="B222" t="str">
            <v>Cadmio</v>
          </cell>
          <cell r="C222" t="str">
            <v>Nefropatia túbulo-intersticial</v>
          </cell>
          <cell r="D222" t="str">
            <v/>
          </cell>
          <cell r="E222" t="str">
            <v/>
          </cell>
          <cell r="F222" t="str">
            <v>Nefropatia túbulo-intersticial</v>
          </cell>
          <cell r="G222" t="str">
            <v/>
          </cell>
        </row>
        <row r="223">
          <cell r="A223" t="str">
            <v>Agente quimico 78</v>
          </cell>
          <cell r="B223" t="str">
            <v>Cadmio</v>
          </cell>
          <cell r="C223" t="str">
            <v>Efectos tóxicos agudos</v>
          </cell>
          <cell r="D223" t="str">
            <v/>
          </cell>
          <cell r="E223" t="str">
            <v/>
          </cell>
          <cell r="F223" t="str">
            <v>Efectos tóxicos agudos</v>
          </cell>
          <cell r="G223" t="str">
            <v/>
          </cell>
        </row>
        <row r="224">
          <cell r="A224" t="str">
            <v>Agente quimico 79</v>
          </cell>
          <cell r="B224" t="str">
            <v>Cadmio</v>
          </cell>
          <cell r="C224" t="str">
            <v>Neoplasia maligna de vejiga</v>
          </cell>
          <cell r="D224" t="str">
            <v/>
          </cell>
          <cell r="E224" t="str">
            <v/>
          </cell>
          <cell r="F224" t="str">
            <v>Neoplasia maligna de vejiga</v>
          </cell>
          <cell r="G224" t="str">
            <v/>
          </cell>
        </row>
        <row r="225">
          <cell r="A225" t="str">
            <v>Agente quimico 80</v>
          </cell>
          <cell r="B225" t="str">
            <v xml:space="preserve">Carburos metálicos de tungsteno </v>
          </cell>
          <cell r="C225" t="str">
            <v>Otras rinitis alérgicas</v>
          </cell>
          <cell r="D225" t="str">
            <v/>
          </cell>
          <cell r="E225" t="str">
            <v/>
          </cell>
          <cell r="F225" t="str">
            <v>Otras rinitis alérgicas</v>
          </cell>
          <cell r="G225" t="str">
            <v/>
          </cell>
        </row>
        <row r="226">
          <cell r="A226" t="str">
            <v>Agente quimico 81</v>
          </cell>
          <cell r="B226" t="str">
            <v xml:space="preserve">Carburos metálicos de tungsteno </v>
          </cell>
          <cell r="C226" t="str">
            <v>Asma</v>
          </cell>
          <cell r="D226" t="str">
            <v/>
          </cell>
          <cell r="E226" t="str">
            <v/>
          </cell>
          <cell r="F226" t="str">
            <v>Asma</v>
          </cell>
          <cell r="G226" t="str">
            <v/>
          </cell>
        </row>
        <row r="227">
          <cell r="A227" t="str">
            <v>Agente quimico 82</v>
          </cell>
          <cell r="B227" t="str">
            <v xml:space="preserve">Carburos metálicos de tungsteno </v>
          </cell>
          <cell r="C227" t="str">
            <v>Neumoconiosis</v>
          </cell>
          <cell r="D227" t="str">
            <v/>
          </cell>
          <cell r="E227" t="str">
            <v/>
          </cell>
          <cell r="F227" t="str">
            <v>Neumoconiosis</v>
          </cell>
          <cell r="G227" t="str">
            <v/>
          </cell>
        </row>
        <row r="228">
          <cell r="A228" t="str">
            <v>Agente quimico 83</v>
          </cell>
          <cell r="B228" t="str">
            <v>Cloro</v>
          </cell>
          <cell r="C228" t="str">
            <v>Rinitis crónica</v>
          </cell>
          <cell r="D228" t="str">
            <v/>
          </cell>
          <cell r="E228" t="str">
            <v/>
          </cell>
          <cell r="F228" t="str">
            <v>Rinitis crónica</v>
          </cell>
          <cell r="G228" t="str">
            <v/>
          </cell>
        </row>
        <row r="229">
          <cell r="A229" t="str">
            <v>Agente quimico 84</v>
          </cell>
          <cell r="B229" t="str">
            <v>Cloro</v>
          </cell>
          <cell r="C229" t="str">
            <v>Bronquitis</v>
          </cell>
          <cell r="D229" t="str">
            <v/>
          </cell>
          <cell r="E229" t="str">
            <v/>
          </cell>
          <cell r="F229" t="str">
            <v>Bronquitis</v>
          </cell>
          <cell r="G229" t="str">
            <v/>
          </cell>
        </row>
        <row r="230">
          <cell r="A230" t="str">
            <v>Agente quimico 85</v>
          </cell>
          <cell r="B230" t="str">
            <v>Cloro</v>
          </cell>
          <cell r="C230" t="str">
            <v>Edema pulmonar agudo</v>
          </cell>
          <cell r="D230" t="str">
            <v/>
          </cell>
          <cell r="E230" t="str">
            <v/>
          </cell>
          <cell r="F230" t="str">
            <v>Edema pulmonar agudo</v>
          </cell>
          <cell r="G230" t="str">
            <v/>
          </cell>
        </row>
        <row r="231">
          <cell r="A231" t="str">
            <v>Agente quimico 86</v>
          </cell>
          <cell r="B231" t="str">
            <v>Cloro</v>
          </cell>
          <cell r="C231" t="str">
            <v>Síndrome de disfunción reactiva de las vías aéreas</v>
          </cell>
          <cell r="D231" t="str">
            <v/>
          </cell>
          <cell r="E231" t="str">
            <v/>
          </cell>
          <cell r="F231" t="str">
            <v>Síndrome de disfunción reactiva de las vías aéreas</v>
          </cell>
          <cell r="G231" t="str">
            <v/>
          </cell>
        </row>
        <row r="232">
          <cell r="A232" t="str">
            <v>Agente quimico 87</v>
          </cell>
          <cell r="B232" t="str">
            <v>Cloro</v>
          </cell>
          <cell r="C232" t="str">
            <v>Bronquiolitis obliterante crónica, enfisema crónico difuso O fibrosis pulmonar crónica</v>
          </cell>
          <cell r="D232" t="str">
            <v/>
          </cell>
          <cell r="E232" t="str">
            <v/>
          </cell>
          <cell r="F232" t="str">
            <v>Bronquiolitis obliterante crónica, enfisema crónico difuso O fibrosis pulmonar crónica</v>
          </cell>
          <cell r="G232" t="str">
            <v/>
          </cell>
        </row>
        <row r="233">
          <cell r="A233" t="str">
            <v>Agente quimico 88</v>
          </cell>
          <cell r="B233" t="str">
            <v>Cloro</v>
          </cell>
          <cell r="C233" t="str">
            <v>Efectos tóxicos agudos</v>
          </cell>
          <cell r="D233" t="str">
            <v/>
          </cell>
          <cell r="E233" t="str">
            <v/>
          </cell>
          <cell r="F233" t="str">
            <v>Efectos tóxicos agudos</v>
          </cell>
          <cell r="G233" t="str">
            <v/>
          </cell>
        </row>
        <row r="234">
          <cell r="A234" t="str">
            <v>Agente quimico 89</v>
          </cell>
          <cell r="B234" t="str">
            <v>Cromo</v>
          </cell>
          <cell r="C234" t="str">
            <v>Neoplasia maligna</v>
          </cell>
          <cell r="D234" t="str">
            <v/>
          </cell>
          <cell r="E234" t="str">
            <v/>
          </cell>
          <cell r="F234" t="str">
            <v>Neoplasia maligna</v>
          </cell>
          <cell r="G234" t="str">
            <v/>
          </cell>
        </row>
        <row r="235">
          <cell r="A235" t="str">
            <v>Agente quimico 90</v>
          </cell>
          <cell r="B235" t="str">
            <v>Cromo</v>
          </cell>
          <cell r="C235" t="str">
            <v>Otras rinitis alérgicas</v>
          </cell>
          <cell r="D235" t="str">
            <v/>
          </cell>
          <cell r="E235" t="str">
            <v/>
          </cell>
          <cell r="F235" t="str">
            <v>Otras rinitis alérgicas</v>
          </cell>
          <cell r="G235" t="str">
            <v/>
          </cell>
        </row>
        <row r="236">
          <cell r="A236" t="str">
            <v>Agente quimico 91</v>
          </cell>
          <cell r="B236" t="str">
            <v>Cromo</v>
          </cell>
          <cell r="C236" t="str">
            <v>Rinitis crónica</v>
          </cell>
          <cell r="D236" t="str">
            <v/>
          </cell>
          <cell r="E236" t="str">
            <v/>
          </cell>
          <cell r="F236" t="str">
            <v>Rinitis crónica</v>
          </cell>
          <cell r="G236" t="str">
            <v/>
          </cell>
        </row>
        <row r="237">
          <cell r="A237" t="str">
            <v>Agente quimico 92</v>
          </cell>
          <cell r="B237" t="str">
            <v>Cromo</v>
          </cell>
          <cell r="C237" t="str">
            <v>Ulceración o necrosis</v>
          </cell>
          <cell r="D237" t="str">
            <v/>
          </cell>
          <cell r="E237" t="str">
            <v/>
          </cell>
          <cell r="F237" t="str">
            <v>Ulceración o necrosis</v>
          </cell>
          <cell r="G237" t="str">
            <v/>
          </cell>
        </row>
        <row r="238">
          <cell r="A238" t="str">
            <v>Agente quimico 93</v>
          </cell>
          <cell r="B238" t="str">
            <v>Cromo</v>
          </cell>
          <cell r="C238" t="str">
            <v>Asma</v>
          </cell>
          <cell r="D238" t="str">
            <v/>
          </cell>
          <cell r="E238" t="str">
            <v/>
          </cell>
          <cell r="F238" t="str">
            <v>Asma</v>
          </cell>
          <cell r="G238" t="str">
            <v/>
          </cell>
        </row>
        <row r="239">
          <cell r="A239" t="str">
            <v>Agente quimico 94</v>
          </cell>
          <cell r="B239" t="str">
            <v>Cromo</v>
          </cell>
          <cell r="C239" t="str">
            <v>Dermatosis</v>
          </cell>
          <cell r="D239" t="str">
            <v/>
          </cell>
          <cell r="E239" t="str">
            <v/>
          </cell>
          <cell r="F239" t="str">
            <v>Dermatosis</v>
          </cell>
          <cell r="G239" t="str">
            <v/>
          </cell>
        </row>
        <row r="240">
          <cell r="A240" t="str">
            <v>Agente quimico 95</v>
          </cell>
          <cell r="B240" t="str">
            <v>Cromo</v>
          </cell>
          <cell r="C240" t="str">
            <v>Dermatitis</v>
          </cell>
          <cell r="D240" t="str">
            <v/>
          </cell>
          <cell r="E240" t="str">
            <v/>
          </cell>
          <cell r="F240" t="str">
            <v>Dermatitis</v>
          </cell>
          <cell r="G240" t="str">
            <v/>
          </cell>
        </row>
        <row r="241">
          <cell r="A241" t="str">
            <v>Agente quimico 96</v>
          </cell>
          <cell r="B241" t="str">
            <v>Cromo</v>
          </cell>
          <cell r="C241" t="str">
            <v>Ulcera crónica de la piel</v>
          </cell>
          <cell r="D241" t="str">
            <v/>
          </cell>
          <cell r="E241" t="str">
            <v/>
          </cell>
          <cell r="F241" t="str">
            <v>Ulcera crónica de la piel</v>
          </cell>
          <cell r="G241" t="str">
            <v/>
          </cell>
        </row>
        <row r="242">
          <cell r="A242" t="str">
            <v>Agente quimico 97</v>
          </cell>
          <cell r="B242" t="str">
            <v>Cromo</v>
          </cell>
          <cell r="C242" t="str">
            <v>Tumor maligno de la fosa nasal</v>
          </cell>
          <cell r="D242" t="str">
            <v/>
          </cell>
          <cell r="E242" t="str">
            <v/>
          </cell>
          <cell r="F242" t="str">
            <v>Tumor maligno de la fosa nasal</v>
          </cell>
          <cell r="G242" t="str">
            <v/>
          </cell>
        </row>
        <row r="243">
          <cell r="A243" t="str">
            <v>Agente quimico 98</v>
          </cell>
          <cell r="B243" t="str">
            <v>Fosforo</v>
          </cell>
          <cell r="C243" t="str">
            <v>Polineuropatla</v>
          </cell>
          <cell r="D243" t="str">
            <v/>
          </cell>
          <cell r="E243" t="str">
            <v/>
          </cell>
          <cell r="F243" t="str">
            <v>Polineuropatla</v>
          </cell>
          <cell r="G243" t="str">
            <v/>
          </cell>
        </row>
        <row r="244">
          <cell r="A244" t="str">
            <v>Agente quimico 99</v>
          </cell>
          <cell r="B244" t="str">
            <v>Fosforo</v>
          </cell>
          <cell r="C244" t="str">
            <v>Dermatitis</v>
          </cell>
          <cell r="D244" t="str">
            <v/>
          </cell>
          <cell r="E244" t="str">
            <v/>
          </cell>
          <cell r="F244" t="str">
            <v>Dermatitis</v>
          </cell>
          <cell r="G244" t="str">
            <v/>
          </cell>
        </row>
        <row r="245">
          <cell r="A245" t="str">
            <v>Agente quimico 100</v>
          </cell>
          <cell r="B245" t="str">
            <v>Fosforo</v>
          </cell>
          <cell r="C245" t="str">
            <v>Osteomalacia</v>
          </cell>
          <cell r="D245" t="str">
            <v/>
          </cell>
          <cell r="E245" t="str">
            <v/>
          </cell>
          <cell r="F245" t="str">
            <v>Osteomalacia</v>
          </cell>
          <cell r="G245" t="str">
            <v/>
          </cell>
        </row>
        <row r="246">
          <cell r="A246" t="str">
            <v>Agente quimico 101</v>
          </cell>
          <cell r="B246" t="str">
            <v>Fosforo</v>
          </cell>
          <cell r="C246" t="str">
            <v>Osteonecrosis</v>
          </cell>
          <cell r="D246" t="str">
            <v/>
          </cell>
          <cell r="E246" t="str">
            <v/>
          </cell>
          <cell r="F246" t="str">
            <v>Osteonecrosis</v>
          </cell>
          <cell r="G246" t="str">
            <v/>
          </cell>
        </row>
        <row r="247">
          <cell r="A247" t="str">
            <v>Agente quimico 102</v>
          </cell>
          <cell r="B247" t="str">
            <v>Fosforo</v>
          </cell>
          <cell r="C247" t="str">
            <v>Intoxicación aguda</v>
          </cell>
          <cell r="D247" t="str">
            <v/>
          </cell>
          <cell r="E247" t="str">
            <v/>
          </cell>
          <cell r="F247" t="str">
            <v>Intoxicación aguda</v>
          </cell>
          <cell r="G247" t="str">
            <v/>
          </cell>
        </row>
        <row r="248">
          <cell r="A248" t="str">
            <v>Agente quimico 103</v>
          </cell>
          <cell r="B248" t="str">
            <v>Hidrocarburos alifáticol;l o aromáticos</v>
          </cell>
          <cell r="C248" t="str">
            <v>Angiosarcoma de hígado alifáticos</v>
          </cell>
          <cell r="D248" t="str">
            <v/>
          </cell>
          <cell r="E248" t="str">
            <v/>
          </cell>
          <cell r="F248" t="str">
            <v>Angiosarcoma de hígado alifáticos</v>
          </cell>
          <cell r="G248" t="str">
            <v/>
          </cell>
        </row>
        <row r="249">
          <cell r="A249" t="str">
            <v>Agente quimico 104</v>
          </cell>
          <cell r="B249" t="str">
            <v>Hidrocarburos alifáticol;l o aromáticos</v>
          </cell>
          <cell r="C249" t="str">
            <v>Neoplasia maligna</v>
          </cell>
          <cell r="D249" t="str">
            <v/>
          </cell>
          <cell r="E249" t="str">
            <v/>
          </cell>
          <cell r="F249" t="str">
            <v>Neoplasia maligna</v>
          </cell>
          <cell r="G249" t="str">
            <v/>
          </cell>
        </row>
        <row r="250">
          <cell r="A250" t="str">
            <v>Agente quimico 105</v>
          </cell>
          <cell r="B250" t="str">
            <v>Hidrocarburos alifáticol;l o aromáticos</v>
          </cell>
          <cell r="C250" t="str">
            <v>Hipotiroidismo</v>
          </cell>
          <cell r="D250" t="str">
            <v/>
          </cell>
          <cell r="E250" t="str">
            <v/>
          </cell>
          <cell r="F250" t="str">
            <v>Hipotiroidismo</v>
          </cell>
          <cell r="G250" t="str">
            <v/>
          </cell>
        </row>
        <row r="251">
          <cell r="A251" t="str">
            <v>Agente quimico 106</v>
          </cell>
          <cell r="B251" t="str">
            <v>Hidrocarburos alifáticol;l o aromáticos</v>
          </cell>
          <cell r="C251" t="str">
            <v>Otras portirias</v>
          </cell>
          <cell r="D251" t="str">
            <v/>
          </cell>
          <cell r="E251" t="str">
            <v/>
          </cell>
          <cell r="F251" t="str">
            <v>Otras portirias</v>
          </cell>
          <cell r="G251" t="str">
            <v/>
          </cell>
        </row>
        <row r="252">
          <cell r="A252" t="str">
            <v>Agente quimico 107</v>
          </cell>
          <cell r="B252" t="str">
            <v>Hidrocarburos alifáticol;l o aromáticos</v>
          </cell>
          <cell r="C252" t="str">
            <v>Delirium no sobrepuesto</v>
          </cell>
          <cell r="D252" t="str">
            <v/>
          </cell>
          <cell r="E252" t="str">
            <v/>
          </cell>
          <cell r="F252" t="str">
            <v>Delirium no sobrepuesto</v>
          </cell>
          <cell r="G252" t="str">
            <v/>
          </cell>
        </row>
        <row r="253">
          <cell r="A253" t="str">
            <v>Agente quimico 108</v>
          </cell>
          <cell r="B253" t="str">
            <v>Hidrocarburos alifáticol;l o aromáticos</v>
          </cell>
          <cell r="C253" t="str">
            <v>Otros trastornos mentales</v>
          </cell>
          <cell r="D253" t="str">
            <v/>
          </cell>
          <cell r="E253" t="str">
            <v/>
          </cell>
          <cell r="F253" t="str">
            <v>Otros trastornos mentales</v>
          </cell>
          <cell r="G253" t="str">
            <v/>
          </cell>
        </row>
        <row r="254">
          <cell r="A254" t="str">
            <v>Agente quimico 109</v>
          </cell>
          <cell r="B254" t="str">
            <v>Hidrocarburos alifáticol;l o aromáticos</v>
          </cell>
          <cell r="C254" t="str">
            <v>Trastornos de personalidad</v>
          </cell>
          <cell r="D254" t="str">
            <v/>
          </cell>
          <cell r="E254" t="str">
            <v/>
          </cell>
          <cell r="F254" t="str">
            <v>Trastornos de personalidad</v>
          </cell>
          <cell r="G254" t="str">
            <v/>
          </cell>
        </row>
        <row r="255">
          <cell r="A255" t="str">
            <v>Agente quimico 110</v>
          </cell>
          <cell r="B255" t="str">
            <v>Hidrocarburos alifáticol;l o aromáticos</v>
          </cell>
          <cell r="C255" t="str">
            <v>Episodios depresivos</v>
          </cell>
          <cell r="D255" t="str">
            <v/>
          </cell>
          <cell r="E255" t="str">
            <v/>
          </cell>
          <cell r="F255" t="str">
            <v>Episodios depresivos</v>
          </cell>
          <cell r="G255" t="str">
            <v/>
          </cell>
        </row>
        <row r="256">
          <cell r="A256" t="str">
            <v>Agente quimico 111</v>
          </cell>
          <cell r="B256" t="str">
            <v>Hidrocarburos alifáticol;l o aromáticos</v>
          </cell>
          <cell r="C256" t="str">
            <v>Neurastenia</v>
          </cell>
          <cell r="D256" t="str">
            <v/>
          </cell>
          <cell r="E256" t="str">
            <v/>
          </cell>
          <cell r="F256" t="str">
            <v>Neurastenia</v>
          </cell>
          <cell r="G256" t="str">
            <v/>
          </cell>
        </row>
        <row r="257">
          <cell r="A257" t="str">
            <v>Agente quimico 112</v>
          </cell>
          <cell r="B257" t="str">
            <v>Hidrocarburos alifáticol;l o aromáticos</v>
          </cell>
          <cell r="C257" t="str">
            <v>Otras formas específicas de temblor</v>
          </cell>
          <cell r="D257" t="str">
            <v/>
          </cell>
          <cell r="E257" t="str">
            <v/>
          </cell>
          <cell r="F257" t="str">
            <v>Otras formas específicas de temblor</v>
          </cell>
          <cell r="G257" t="str">
            <v/>
          </cell>
        </row>
        <row r="258">
          <cell r="A258" t="str">
            <v>Agente quimico 113</v>
          </cell>
          <cell r="B258" t="str">
            <v>Hidrocarburos alifáticol;l o aromáticos</v>
          </cell>
          <cell r="C258" t="str">
            <v>Trastorno extrapiramidal de movimiento no especifico</v>
          </cell>
          <cell r="D258" t="str">
            <v/>
          </cell>
          <cell r="E258" t="str">
            <v/>
          </cell>
          <cell r="F258" t="str">
            <v>Trastorno extrapiramidal de movimiento no especifico</v>
          </cell>
          <cell r="G258" t="str">
            <v/>
          </cell>
        </row>
        <row r="259">
          <cell r="A259" t="str">
            <v>Agente quimico 114</v>
          </cell>
          <cell r="B259" t="str">
            <v>Hidrocarburos alifáticol;l o aromáticos</v>
          </cell>
          <cell r="C259" t="str">
            <v>Trastornos del nervio trigémino</v>
          </cell>
          <cell r="D259" t="str">
            <v/>
          </cell>
          <cell r="E259" t="str">
            <v/>
          </cell>
          <cell r="F259" t="str">
            <v>Trastornos del nervio trigémino</v>
          </cell>
          <cell r="G259" t="str">
            <v/>
          </cell>
        </row>
        <row r="260">
          <cell r="A260" t="str">
            <v>Agente quimico 115</v>
          </cell>
          <cell r="B260" t="str">
            <v>Hidrocarburos alifáticol;l o aromáticos</v>
          </cell>
          <cell r="C260" t="str">
            <v>Polineuropatia debida a otros agentes tóxicos</v>
          </cell>
          <cell r="D260" t="str">
            <v/>
          </cell>
          <cell r="E260" t="str">
            <v/>
          </cell>
          <cell r="F260" t="str">
            <v>Polineuropatia debida a otros agentes tóxicos</v>
          </cell>
          <cell r="G260" t="str">
            <v/>
          </cell>
        </row>
        <row r="261">
          <cell r="A261" t="str">
            <v>Agente quimico 116</v>
          </cell>
          <cell r="B261" t="str">
            <v>Hidrocarburos alifáticol;l o aromáticos</v>
          </cell>
          <cell r="C261" t="str">
            <v>Encefalopatia tóxica</v>
          </cell>
          <cell r="D261" t="str">
            <v/>
          </cell>
          <cell r="E261" t="str">
            <v/>
          </cell>
          <cell r="F261" t="str">
            <v>Encefalopatia tóxica</v>
          </cell>
          <cell r="G261" t="str">
            <v/>
          </cell>
        </row>
        <row r="262">
          <cell r="A262" t="str">
            <v>Agente quimico 117</v>
          </cell>
          <cell r="B262" t="str">
            <v>Hidrocarburos alifáticol;l o aromáticos</v>
          </cell>
          <cell r="C262" t="str">
            <v>Conjuntivitis</v>
          </cell>
          <cell r="D262" t="str">
            <v/>
          </cell>
          <cell r="E262" t="str">
            <v/>
          </cell>
          <cell r="F262" t="str">
            <v>Conjuntivitis</v>
          </cell>
          <cell r="G262" t="str">
            <v/>
          </cell>
        </row>
        <row r="263">
          <cell r="A263" t="str">
            <v>Agente quimico 118</v>
          </cell>
          <cell r="B263" t="str">
            <v>Hidrocarburos alifáticol;l o aromáticos</v>
          </cell>
          <cell r="C263" t="str">
            <v>Neuritis óptica</v>
          </cell>
          <cell r="D263" t="str">
            <v/>
          </cell>
          <cell r="E263" t="str">
            <v/>
          </cell>
          <cell r="F263" t="str">
            <v>Neuritis óptica</v>
          </cell>
          <cell r="G263" t="str">
            <v/>
          </cell>
        </row>
        <row r="264">
          <cell r="A264" t="str">
            <v>Agente quimico 119</v>
          </cell>
          <cell r="B264" t="str">
            <v>Hidrocarburos alifáticol;l o aromáticos</v>
          </cell>
          <cell r="C264" t="str">
            <v>Disturbios visuales subjetivos</v>
          </cell>
          <cell r="D264" t="str">
            <v/>
          </cell>
          <cell r="E264" t="str">
            <v/>
          </cell>
          <cell r="F264" t="str">
            <v>Disturbios visuales subjetivos</v>
          </cell>
          <cell r="G264" t="str">
            <v/>
          </cell>
        </row>
        <row r="265">
          <cell r="A265" t="str">
            <v>Agente quimico 120</v>
          </cell>
          <cell r="B265" t="str">
            <v>Hidrocarburos alifáticol;l o aromáticos</v>
          </cell>
          <cell r="C265" t="str">
            <v>Otros vértigos periféricos</v>
          </cell>
          <cell r="D265" t="str">
            <v/>
          </cell>
          <cell r="E265" t="str">
            <v/>
          </cell>
          <cell r="F265" t="str">
            <v>Otros vértigos periféricos</v>
          </cell>
          <cell r="G265" t="str">
            <v/>
          </cell>
        </row>
        <row r="266">
          <cell r="A266" t="str">
            <v>Agente quimico 121</v>
          </cell>
          <cell r="B266" t="str">
            <v>Hidrocarburos alifáticol;l o aromáticos</v>
          </cell>
          <cell r="C266" t="str">
            <v>Laberintitis</v>
          </cell>
          <cell r="D266" t="str">
            <v/>
          </cell>
          <cell r="E266" t="str">
            <v/>
          </cell>
          <cell r="F266" t="str">
            <v>Laberintitis</v>
          </cell>
          <cell r="G266" t="str">
            <v/>
          </cell>
        </row>
        <row r="267">
          <cell r="A267" t="str">
            <v>Agente quimico 122</v>
          </cell>
          <cell r="B267" t="str">
            <v>Hidrocarburos alifáticol;l o aromáticos</v>
          </cell>
          <cell r="C267" t="str">
            <v>Hipoacusia ototóxica</v>
          </cell>
          <cell r="D267" t="str">
            <v/>
          </cell>
          <cell r="E267" t="str">
            <v/>
          </cell>
          <cell r="F267" t="str">
            <v>Hipoacusia ototóxica</v>
          </cell>
          <cell r="G267" t="str">
            <v/>
          </cell>
        </row>
        <row r="268">
          <cell r="A268" t="str">
            <v>Agente quimico 123</v>
          </cell>
          <cell r="B268" t="str">
            <v>Hidrocarburos alifáticol;l o aromáticos</v>
          </cell>
          <cell r="C268" t="str">
            <v>Paro cardiorrespiratorio</v>
          </cell>
          <cell r="D268" t="str">
            <v/>
          </cell>
          <cell r="E268" t="str">
            <v/>
          </cell>
          <cell r="F268" t="str">
            <v>Paro cardiorrespiratorio</v>
          </cell>
          <cell r="G268" t="str">
            <v/>
          </cell>
        </row>
        <row r="269">
          <cell r="A269" t="str">
            <v>Agente quimico 124</v>
          </cell>
          <cell r="B269" t="str">
            <v>Hidrocarburos alifáticol;l o aromáticos</v>
          </cell>
          <cell r="C269" t="str">
            <v>Arritmias cardiacas</v>
          </cell>
          <cell r="D269" t="str">
            <v/>
          </cell>
          <cell r="E269" t="str">
            <v/>
          </cell>
          <cell r="F269" t="str">
            <v>Arritmias cardiacas</v>
          </cell>
          <cell r="G269" t="str">
            <v/>
          </cell>
        </row>
        <row r="270">
          <cell r="A270" t="str">
            <v>Agente quimico 125</v>
          </cell>
          <cell r="B270" t="str">
            <v>Hidrocarburos alifáticol;l o aromáticos</v>
          </cell>
          <cell r="C270" t="str">
            <v>Síndrome de Raynaud</v>
          </cell>
          <cell r="D270" t="str">
            <v/>
          </cell>
          <cell r="E270" t="str">
            <v/>
          </cell>
          <cell r="F270" t="str">
            <v>Síndrome de Raynaud</v>
          </cell>
          <cell r="G270" t="str">
            <v/>
          </cell>
        </row>
        <row r="271">
          <cell r="A271" t="str">
            <v>Agente quimico 126</v>
          </cell>
          <cell r="B271" t="str">
            <v>Hidrocarburos alifáticol;l o aromáticos</v>
          </cell>
          <cell r="C271" t="str">
            <v>Acrocianosis Y acroparestesias</v>
          </cell>
          <cell r="D271" t="str">
            <v/>
          </cell>
          <cell r="E271" t="str">
            <v/>
          </cell>
          <cell r="F271" t="str">
            <v>Acrocianosis Y acroparestesias</v>
          </cell>
          <cell r="G271" t="str">
            <v/>
          </cell>
        </row>
        <row r="272">
          <cell r="A272" t="str">
            <v>Agente quimico 127</v>
          </cell>
          <cell r="B272" t="str">
            <v>Hidrocarburos alifáticol;l o aromáticos</v>
          </cell>
          <cell r="C272" t="str">
            <v>Bronquitis y neumonitis causada por productos químicos, gases, humos y</v>
          </cell>
          <cell r="D272" t="str">
            <v/>
          </cell>
          <cell r="E272" t="str">
            <v/>
          </cell>
          <cell r="F272" t="str">
            <v>Bronquitis y neumonitis causada por productos químicos, gases, humos y</v>
          </cell>
          <cell r="G272" t="str">
            <v/>
          </cell>
        </row>
        <row r="273">
          <cell r="A273" t="str">
            <v>Agente quimico 128</v>
          </cell>
          <cell r="B273" t="str">
            <v>Hidrocarburos alifáticol;l o aromáticos</v>
          </cell>
          <cell r="C273" t="str">
            <v>Edema pulmonar agudo causado por productos químicos, gases, humos y vapores</v>
          </cell>
          <cell r="D273" t="str">
            <v/>
          </cell>
          <cell r="E273" t="str">
            <v/>
          </cell>
          <cell r="F273" t="str">
            <v>Edema pulmonar agudo causado por productos químicos, gases, humos y vapores</v>
          </cell>
          <cell r="G273" t="str">
            <v/>
          </cell>
        </row>
        <row r="274">
          <cell r="A274" t="str">
            <v>Agente quimico 129</v>
          </cell>
          <cell r="B274" t="str">
            <v>Hidrocarburos alifáticol;l o aromáticos</v>
          </cell>
          <cell r="C274" t="str">
            <v>Bronquiolitis obliterante crónica, enfisema crónico, difuso o fibrosis pulmonar crónica</v>
          </cell>
          <cell r="D274" t="str">
            <v/>
          </cell>
          <cell r="E274" t="str">
            <v/>
          </cell>
          <cell r="F274" t="str">
            <v>Bronquiolitis obliterante crónica, enfisema crónico, difuso o fibrosis pulmonar crónica</v>
          </cell>
          <cell r="G274" t="str">
            <v/>
          </cell>
        </row>
        <row r="275">
          <cell r="A275" t="str">
            <v>Agente quimico 130</v>
          </cell>
          <cell r="B275" t="str">
            <v>Hidrocarburos alifáticol;l o aromáticos</v>
          </cell>
          <cell r="C275" t="str">
            <v>Enfermedad tóxica del hígado</v>
          </cell>
          <cell r="D275" t="str">
            <v/>
          </cell>
          <cell r="E275" t="str">
            <v/>
          </cell>
          <cell r="F275" t="str">
            <v>Enfermedad tóxica del hígado</v>
          </cell>
          <cell r="G275" t="str">
            <v/>
          </cell>
        </row>
        <row r="276">
          <cell r="A276" t="str">
            <v>Agente quimico 131</v>
          </cell>
          <cell r="B276" t="str">
            <v>Hidrocarburos alifáticol;l o aromáticos</v>
          </cell>
          <cell r="C276" t="str">
            <v>Hipertensión portal</v>
          </cell>
          <cell r="D276" t="str">
            <v/>
          </cell>
          <cell r="E276" t="str">
            <v/>
          </cell>
          <cell r="F276" t="str">
            <v>Hipertensión portal</v>
          </cell>
          <cell r="G276" t="str">
            <v/>
          </cell>
        </row>
        <row r="277">
          <cell r="A277" t="str">
            <v>Agente quimico 132</v>
          </cell>
          <cell r="B277" t="str">
            <v>Hidrocarburos alifáticol;l o aromáticos</v>
          </cell>
          <cell r="C277" t="str">
            <v>Dermatosis</v>
          </cell>
          <cell r="D277" t="str">
            <v/>
          </cell>
          <cell r="E277" t="str">
            <v/>
          </cell>
          <cell r="F277" t="str">
            <v>Dermatosis</v>
          </cell>
          <cell r="G277" t="str">
            <v/>
          </cell>
        </row>
        <row r="278">
          <cell r="A278" t="str">
            <v>Agente quimico 133</v>
          </cell>
          <cell r="B278" t="str">
            <v>Hidrocarburos alifáticol;l o aromáticos</v>
          </cell>
          <cell r="C278" t="str">
            <v>Dermatitis de carbono</v>
          </cell>
          <cell r="D278" t="str">
            <v/>
          </cell>
          <cell r="E278" t="str">
            <v/>
          </cell>
          <cell r="F278" t="str">
            <v>Dermatitis de carbono</v>
          </cell>
          <cell r="G278" t="str">
            <v/>
          </cell>
        </row>
        <row r="279">
          <cell r="A279" t="str">
            <v>Agente quimico 134</v>
          </cell>
          <cell r="B279" t="str">
            <v>Hidrocarburos alifáticol;l o aromáticos</v>
          </cell>
          <cell r="C279" t="str">
            <v>Otras formas de quirúrgica</v>
          </cell>
          <cell r="D279" t="str">
            <v/>
          </cell>
          <cell r="E279" t="str">
            <v/>
          </cell>
          <cell r="F279" t="str">
            <v>Otras formas de quirúrgica</v>
          </cell>
          <cell r="G279" t="str">
            <v/>
          </cell>
        </row>
        <row r="280">
          <cell r="A280" t="str">
            <v>Agente quimico 135</v>
          </cell>
          <cell r="B280" t="str">
            <v>Hidrocarburos alifáticol;l o aromáticos</v>
          </cell>
          <cell r="C280" t="str">
            <v>Congelamiento refrigeración</v>
          </cell>
          <cell r="D280" t="str">
            <v/>
          </cell>
          <cell r="E280" t="str">
            <v/>
          </cell>
          <cell r="F280" t="str">
            <v>Congelamiento refrigeración</v>
          </cell>
          <cell r="G280" t="str">
            <v/>
          </cell>
        </row>
        <row r="281">
          <cell r="A281" t="str">
            <v>Agente quimico 136</v>
          </cell>
          <cell r="B281" t="str">
            <v>Hidrocarburos alifáticol;l o aromáticos</v>
          </cell>
          <cell r="C281" t="str">
            <v>Síndrome nefrítico agudo</v>
          </cell>
          <cell r="D281" t="str">
            <v/>
          </cell>
          <cell r="E281" t="str">
            <v/>
          </cell>
          <cell r="F281" t="str">
            <v>Síndrome nefrítico agudo</v>
          </cell>
          <cell r="G281" t="str">
            <v/>
          </cell>
        </row>
        <row r="282">
          <cell r="A282" t="str">
            <v>Agente quimico 137</v>
          </cell>
          <cell r="B282" t="str">
            <v>Hidrocarburos alifáticol;l o aromáticos</v>
          </cell>
          <cell r="C282" t="str">
            <v>Insuficiencia renal</v>
          </cell>
          <cell r="D282" t="str">
            <v/>
          </cell>
          <cell r="E282" t="str">
            <v/>
          </cell>
          <cell r="F282" t="str">
            <v>Insuficiencia renal</v>
          </cell>
          <cell r="G282" t="str">
            <v/>
          </cell>
        </row>
        <row r="283">
          <cell r="A283" t="str">
            <v>Agente quimico 138</v>
          </cell>
          <cell r="B283" t="str">
            <v>Hidrocarburos alifáticol;l o aromáticos</v>
          </cell>
          <cell r="C283" t="str">
            <v>Tumor maligno de próstata o riñón</v>
          </cell>
          <cell r="D283" t="str">
            <v/>
          </cell>
          <cell r="E283" t="str">
            <v/>
          </cell>
          <cell r="F283" t="str">
            <v>Neoplasia maligna</v>
          </cell>
          <cell r="G283" t="str">
            <v/>
          </cell>
        </row>
        <row r="284">
          <cell r="A284" t="str">
            <v>Agente quimico 139</v>
          </cell>
          <cell r="B284" t="str">
            <v>Hidrocarburos alifáticol;l o aromáticos</v>
          </cell>
          <cell r="C284" t="str">
            <v>Leucemia</v>
          </cell>
          <cell r="D284" t="str">
            <v/>
          </cell>
          <cell r="E284" t="str">
            <v/>
          </cell>
          <cell r="F284" t="str">
            <v>Tumor maligno de próstata o riñón</v>
          </cell>
          <cell r="G284" t="str">
            <v/>
          </cell>
        </row>
        <row r="285">
          <cell r="A285" t="str">
            <v>Agente quimico 140</v>
          </cell>
          <cell r="B285" t="str">
            <v>Hidrocarburos alifáticol;l o aromáticos</v>
          </cell>
          <cell r="C285" t="str">
            <v>Mieloma</v>
          </cell>
          <cell r="D285" t="str">
            <v/>
          </cell>
          <cell r="E285" t="str">
            <v/>
          </cell>
          <cell r="F285" t="str">
            <v>Leucemia</v>
          </cell>
          <cell r="G285" t="str">
            <v/>
          </cell>
        </row>
        <row r="286">
          <cell r="A286" t="str">
            <v>Agente quimico 141</v>
          </cell>
          <cell r="B286" t="str">
            <v>Yodo</v>
          </cell>
          <cell r="C286" t="str">
            <v>Conjuntivitis</v>
          </cell>
          <cell r="D286" t="str">
            <v/>
          </cell>
          <cell r="E286" t="str">
            <v/>
          </cell>
          <cell r="F286" t="str">
            <v>Conjuntivitis</v>
          </cell>
          <cell r="G286" t="str">
            <v/>
          </cell>
        </row>
        <row r="287">
          <cell r="A287" t="str">
            <v>Agente quimico 142</v>
          </cell>
          <cell r="B287" t="str">
            <v>Yodo</v>
          </cell>
          <cell r="C287" t="str">
            <v>Faringitis aguda</v>
          </cell>
          <cell r="D287" t="str">
            <v/>
          </cell>
          <cell r="E287" t="str">
            <v/>
          </cell>
          <cell r="F287" t="str">
            <v>Faringitis aguda</v>
          </cell>
          <cell r="G287" t="str">
            <v/>
          </cell>
        </row>
        <row r="288">
          <cell r="A288" t="str">
            <v>Agente quimico 143</v>
          </cell>
          <cell r="B288" t="str">
            <v>Yodo</v>
          </cell>
          <cell r="C288" t="str">
            <v>Laringotraqueitis aguda</v>
          </cell>
          <cell r="D288" t="str">
            <v/>
          </cell>
          <cell r="E288" t="str">
            <v/>
          </cell>
          <cell r="F288" t="str">
            <v>Laringotraqueitis aguda</v>
          </cell>
          <cell r="G288" t="str">
            <v/>
          </cell>
        </row>
        <row r="289">
          <cell r="A289" t="str">
            <v>Agente quimico 144</v>
          </cell>
          <cell r="B289" t="str">
            <v>Yodo</v>
          </cell>
          <cell r="C289" t="str">
            <v>Sinusitis crónica</v>
          </cell>
          <cell r="D289" t="str">
            <v/>
          </cell>
          <cell r="E289" t="str">
            <v/>
          </cell>
          <cell r="F289" t="str">
            <v>Sinusitis crónica</v>
          </cell>
          <cell r="G289" t="str">
            <v/>
          </cell>
        </row>
        <row r="290">
          <cell r="A290" t="str">
            <v>Agente quimico 145</v>
          </cell>
          <cell r="B290" t="str">
            <v>Yodo</v>
          </cell>
          <cell r="C290" t="str">
            <v>Bronquitis y neumonitis causada por productos químicos, gases, humos y vapores</v>
          </cell>
          <cell r="D290" t="str">
            <v/>
          </cell>
          <cell r="E290" t="str">
            <v/>
          </cell>
          <cell r="F290" t="str">
            <v>Bronquitis y neumonitis causada por productos químicos, gases, humos y vapores</v>
          </cell>
          <cell r="G290" t="str">
            <v/>
          </cell>
        </row>
        <row r="291">
          <cell r="A291" t="str">
            <v>Agente quimico 146</v>
          </cell>
          <cell r="B291" t="str">
            <v>Yodo</v>
          </cell>
          <cell r="C291" t="str">
            <v>Edema pulmonar agudo causado por productos químicos, gases, humos y vapores</v>
          </cell>
          <cell r="D291" t="str">
            <v/>
          </cell>
          <cell r="E291" t="str">
            <v/>
          </cell>
          <cell r="F291" t="str">
            <v>Edema pulmonar agudo causado por productos químicos, gases, humos y vapores</v>
          </cell>
          <cell r="G291" t="str">
            <v/>
          </cell>
        </row>
        <row r="292">
          <cell r="A292" t="str">
            <v>Agente quimico 147</v>
          </cell>
          <cell r="B292" t="str">
            <v>Yodo</v>
          </cell>
          <cell r="C292" t="str">
            <v>Síndrome de disfunción reactiva de las vías aéreas</v>
          </cell>
          <cell r="D292" t="str">
            <v/>
          </cell>
          <cell r="E292" t="str">
            <v/>
          </cell>
          <cell r="F292" t="str">
            <v>Síndrome de disfunción reactiva de las vías aéreas</v>
          </cell>
          <cell r="G292" t="str">
            <v/>
          </cell>
        </row>
        <row r="293">
          <cell r="A293" t="str">
            <v>Agente quimico 148</v>
          </cell>
          <cell r="B293" t="str">
            <v>Yodo</v>
          </cell>
          <cell r="C293" t="str">
            <v>Bronquiolitis obliterante crónica, enfisema crónico difuso o fibrosis pulmonar crónica</v>
          </cell>
          <cell r="D293" t="str">
            <v/>
          </cell>
          <cell r="E293" t="str">
            <v/>
          </cell>
          <cell r="F293" t="str">
            <v>Bronquiolitis obliterante crónica, enfisema crónico difuso o fibrosis pulmonar crónica</v>
          </cell>
          <cell r="G293" t="str">
            <v/>
          </cell>
        </row>
        <row r="294">
          <cell r="A294" t="str">
            <v>Agente quimico 149</v>
          </cell>
          <cell r="B294" t="str">
            <v>Yodo</v>
          </cell>
          <cell r="C294" t="str">
            <v>Dermatitis alérgica de contacto</v>
          </cell>
          <cell r="D294" t="str">
            <v/>
          </cell>
          <cell r="E294" t="str">
            <v/>
          </cell>
          <cell r="F294" t="str">
            <v>Dermatitis alérgica de contacto</v>
          </cell>
          <cell r="G294" t="str">
            <v/>
          </cell>
        </row>
        <row r="295">
          <cell r="A295" t="str">
            <v>Agente quimico 150</v>
          </cell>
          <cell r="B295" t="str">
            <v>Yodo</v>
          </cell>
          <cell r="C295" t="str">
            <v>Efectos tóxicos agudos</v>
          </cell>
          <cell r="D295" t="str">
            <v/>
          </cell>
          <cell r="E295" t="str">
            <v/>
          </cell>
          <cell r="F295" t="str">
            <v>Efectos tóxicos agudos</v>
          </cell>
          <cell r="G295" t="str">
            <v/>
          </cell>
        </row>
        <row r="296">
          <cell r="A296" t="str">
            <v>Agente quimico 151</v>
          </cell>
          <cell r="B296" t="str">
            <v>Manganeso</v>
          </cell>
          <cell r="C296" t="str">
            <v>Demencia</v>
          </cell>
          <cell r="D296" t="str">
            <v/>
          </cell>
          <cell r="E296" t="str">
            <v/>
          </cell>
          <cell r="F296" t="str">
            <v>Demencia</v>
          </cell>
          <cell r="G296" t="str">
            <v/>
          </cell>
        </row>
        <row r="297">
          <cell r="A297" t="str">
            <v>Agente quimico 152</v>
          </cell>
          <cell r="B297" t="str">
            <v>Manganeso</v>
          </cell>
          <cell r="C297" t="str">
            <v>Trastornos de personalidad</v>
          </cell>
          <cell r="D297" t="str">
            <v/>
          </cell>
          <cell r="E297" t="str">
            <v/>
          </cell>
          <cell r="F297" t="str">
            <v>Trastornos de personalidad</v>
          </cell>
          <cell r="G297" t="str">
            <v/>
          </cell>
        </row>
        <row r="298">
          <cell r="A298" t="str">
            <v>Agente quimico 153</v>
          </cell>
          <cell r="B298" t="str">
            <v>Manganeso</v>
          </cell>
          <cell r="C298" t="str">
            <v>Trastorno mental orgánico o sintomático no especifico</v>
          </cell>
          <cell r="D298" t="str">
            <v/>
          </cell>
          <cell r="E298" t="str">
            <v/>
          </cell>
          <cell r="F298" t="str">
            <v>Trastorno mental orgánico o sintomático no especifico</v>
          </cell>
          <cell r="G298" t="str">
            <v/>
          </cell>
        </row>
        <row r="299">
          <cell r="A299" t="str">
            <v>Agente quimico 154</v>
          </cell>
          <cell r="B299" t="str">
            <v>Manganeso</v>
          </cell>
          <cell r="C299" t="str">
            <v>Episodios depresivos</v>
          </cell>
          <cell r="D299" t="str">
            <v/>
          </cell>
          <cell r="E299" t="str">
            <v/>
          </cell>
          <cell r="F299" t="str">
            <v>Episodios depresivos</v>
          </cell>
          <cell r="G299" t="str">
            <v/>
          </cell>
        </row>
        <row r="300">
          <cell r="A300" t="str">
            <v>Agente quimico 155</v>
          </cell>
          <cell r="B300" t="str">
            <v>Manganeso</v>
          </cell>
          <cell r="C300" t="str">
            <v>Neurastenia</v>
          </cell>
          <cell r="D300" t="str">
            <v/>
          </cell>
          <cell r="E300" t="str">
            <v/>
          </cell>
          <cell r="F300" t="str">
            <v>Neurastenia</v>
          </cell>
          <cell r="G300" t="str">
            <v/>
          </cell>
        </row>
        <row r="301">
          <cell r="A301" t="str">
            <v>Agente quimico 156</v>
          </cell>
          <cell r="B301" t="str">
            <v>Manganeso</v>
          </cell>
          <cell r="C301" t="str">
            <v>Inflamación corioretiniana</v>
          </cell>
          <cell r="D301" t="str">
            <v/>
          </cell>
          <cell r="E301" t="str">
            <v/>
          </cell>
          <cell r="F301" t="str">
            <v>Inflamación corioretiniana</v>
          </cell>
          <cell r="G301" t="str">
            <v/>
          </cell>
        </row>
        <row r="302">
          <cell r="A302" t="str">
            <v>Agente quimico 157</v>
          </cell>
          <cell r="B302" t="str">
            <v>Manganeso</v>
          </cell>
          <cell r="C302" t="str">
            <v>Bronquitis y neumonitis causada por productos químicos. gases. humos y vapores</v>
          </cell>
          <cell r="D302" t="str">
            <v/>
          </cell>
          <cell r="E302" t="str">
            <v/>
          </cell>
          <cell r="F302" t="str">
            <v>Bronquitis y neumonitis causada por productos químicos. gases. humos y vapores</v>
          </cell>
          <cell r="G302" t="str">
            <v/>
          </cell>
        </row>
        <row r="303">
          <cell r="A303" t="str">
            <v>Agente quimico 158</v>
          </cell>
          <cell r="B303" t="str">
            <v>Manganeso</v>
          </cell>
          <cell r="C303" t="str">
            <v>Bronquiolitis oblíterante crónica. enfisema crónico difuso o fibrosis pulmonar crónica</v>
          </cell>
          <cell r="D303" t="str">
            <v/>
          </cell>
          <cell r="E303" t="str">
            <v/>
          </cell>
          <cell r="F303" t="str">
            <v>Bronquiolitis oblíterante crónica. enfisema crónico difuso o fibrosis pulmonar crónica</v>
          </cell>
          <cell r="G303" t="str">
            <v/>
          </cell>
        </row>
        <row r="304">
          <cell r="A304" t="str">
            <v>Agente quimico 159</v>
          </cell>
          <cell r="B304" t="str">
            <v>Manganeso</v>
          </cell>
          <cell r="C304" t="str">
            <v>Efectos tóxicos agudos</v>
          </cell>
          <cell r="D304" t="str">
            <v/>
          </cell>
          <cell r="E304" t="str">
            <v/>
          </cell>
          <cell r="F304" t="str">
            <v>Efectos tóxicos agudos</v>
          </cell>
          <cell r="G304" t="str">
            <v/>
          </cell>
        </row>
        <row r="305">
          <cell r="A305" t="str">
            <v>Agente quimico 160</v>
          </cell>
          <cell r="B305" t="str">
            <v>Plomo</v>
          </cell>
          <cell r="C305" t="str">
            <v>Otras anemias debidas a trastornos enzimáticos</v>
          </cell>
          <cell r="D305" t="str">
            <v/>
          </cell>
          <cell r="E305" t="str">
            <v/>
          </cell>
          <cell r="F305" t="str">
            <v>Otras anemias debidas a trastornos enzimáticos</v>
          </cell>
          <cell r="G305" t="str">
            <v/>
          </cell>
        </row>
        <row r="306">
          <cell r="A306" t="str">
            <v>Agente quimico 161</v>
          </cell>
          <cell r="B306" t="str">
            <v>Plomo</v>
          </cell>
          <cell r="C306" t="str">
            <v>Anemia sideroblástica secundaria toxinas</v>
          </cell>
          <cell r="D306" t="str">
            <v/>
          </cell>
          <cell r="E306" t="str">
            <v/>
          </cell>
          <cell r="F306" t="str">
            <v>Anemia sideroblástica secundaria toxinas</v>
          </cell>
          <cell r="G306" t="str">
            <v/>
          </cell>
        </row>
        <row r="307">
          <cell r="A307" t="str">
            <v>Agente quimico 162</v>
          </cell>
          <cell r="B307" t="str">
            <v>Plomo</v>
          </cell>
          <cell r="C307" t="str">
            <v>Hipotiroidismo a ocasionado por sustancias exógenas</v>
          </cell>
          <cell r="D307" t="str">
            <v/>
          </cell>
          <cell r="E307" t="str">
            <v/>
          </cell>
          <cell r="F307" t="str">
            <v>Hipotiroidismo a ocasionado por sustancias exógenas</v>
          </cell>
          <cell r="G307" t="str">
            <v/>
          </cell>
        </row>
        <row r="308">
          <cell r="A308" t="str">
            <v>Agente quimico 163</v>
          </cell>
          <cell r="B308" t="str">
            <v>Plomo</v>
          </cell>
          <cell r="C308" t="str">
            <v>Otros trastornos mentales derivados de lesión y disfunción cerebral y de enfermedad física</v>
          </cell>
          <cell r="D308" t="str">
            <v/>
          </cell>
          <cell r="E308" t="str">
            <v/>
          </cell>
          <cell r="F308" t="str">
            <v>Otros trastornos mentales derivados de lesión y disfunción cerebral y de enfermedad física</v>
          </cell>
          <cell r="G308" t="str">
            <v/>
          </cell>
        </row>
        <row r="309">
          <cell r="A309" t="str">
            <v>Agente quimico 164</v>
          </cell>
          <cell r="B309" t="str">
            <v>Plomo</v>
          </cell>
          <cell r="C309" t="str">
            <v>Polineuropatía</v>
          </cell>
          <cell r="D309" t="str">
            <v/>
          </cell>
          <cell r="E309" t="str">
            <v/>
          </cell>
          <cell r="F309" t="str">
            <v>Polineuropatía</v>
          </cell>
          <cell r="G309" t="str">
            <v/>
          </cell>
        </row>
        <row r="310">
          <cell r="A310" t="str">
            <v>Agente quimico 165</v>
          </cell>
          <cell r="B310" t="str">
            <v>Plomo</v>
          </cell>
          <cell r="C310" t="str">
            <v>Encefalopatía tóxica</v>
          </cell>
          <cell r="D310" t="str">
            <v/>
          </cell>
          <cell r="E310" t="str">
            <v/>
          </cell>
          <cell r="F310" t="str">
            <v>Encefalopatía tóxica</v>
          </cell>
          <cell r="G310" t="str">
            <v/>
          </cell>
        </row>
        <row r="311">
          <cell r="A311" t="str">
            <v>Agente quimico 166</v>
          </cell>
          <cell r="B311" t="str">
            <v>Plomo</v>
          </cell>
          <cell r="C311" t="str">
            <v>Hipertensión arterial</v>
          </cell>
          <cell r="D311" t="str">
            <v/>
          </cell>
          <cell r="E311" t="str">
            <v/>
          </cell>
          <cell r="F311" t="str">
            <v>Hipertensión arterial</v>
          </cell>
          <cell r="G311" t="str">
            <v/>
          </cell>
        </row>
        <row r="312">
          <cell r="A312" t="str">
            <v>Agente quimico 167</v>
          </cell>
          <cell r="B312" t="str">
            <v>Plomo</v>
          </cell>
          <cell r="C312" t="str">
            <v>Arritmias. cardíacas</v>
          </cell>
          <cell r="D312" t="str">
            <v/>
          </cell>
          <cell r="E312" t="str">
            <v/>
          </cell>
          <cell r="F312" t="str">
            <v>Arritmias. cardíacas</v>
          </cell>
          <cell r="G312" t="str">
            <v/>
          </cell>
        </row>
        <row r="313">
          <cell r="A313" t="str">
            <v>Agente quimico 168</v>
          </cell>
          <cell r="B313" t="str">
            <v>Plomo</v>
          </cell>
          <cell r="C313" t="str">
            <v>Cólico del plomo</v>
          </cell>
          <cell r="D313" t="str">
            <v/>
          </cell>
          <cell r="E313" t="str">
            <v/>
          </cell>
          <cell r="F313" t="str">
            <v>Cólico del plomo</v>
          </cell>
          <cell r="G313" t="str">
            <v/>
          </cell>
        </row>
        <row r="314">
          <cell r="A314" t="str">
            <v>Agente quimico 169</v>
          </cell>
          <cell r="B314" t="str">
            <v>Plomo</v>
          </cell>
          <cell r="C314" t="str">
            <v>Gota inducida por el plomo</v>
          </cell>
          <cell r="D314" t="str">
            <v/>
          </cell>
          <cell r="E314" t="str">
            <v/>
          </cell>
          <cell r="F314" t="str">
            <v>Gota inducida por el plomo</v>
          </cell>
          <cell r="G314" t="str">
            <v/>
          </cell>
        </row>
        <row r="315">
          <cell r="A315" t="str">
            <v>Agente quimico 170</v>
          </cell>
          <cell r="B315" t="str">
            <v>Plomo</v>
          </cell>
          <cell r="C315" t="str">
            <v>Nefropatía túbulo intersticial</v>
          </cell>
          <cell r="D315" t="str">
            <v/>
          </cell>
          <cell r="E315" t="str">
            <v/>
          </cell>
          <cell r="F315" t="str">
            <v>Nefropatía túbulo intersticial</v>
          </cell>
          <cell r="G315" t="str">
            <v/>
          </cell>
        </row>
        <row r="316">
          <cell r="A316" t="str">
            <v>Agente quimico 171</v>
          </cell>
          <cell r="B316" t="str">
            <v>Plomo</v>
          </cell>
          <cell r="C316" t="str">
            <v>Insuficiencia renal crónica</v>
          </cell>
          <cell r="D316" t="str">
            <v/>
          </cell>
          <cell r="E316" t="str">
            <v/>
          </cell>
          <cell r="F316" t="str">
            <v>Insuficiencia renal crónica</v>
          </cell>
          <cell r="G316" t="str">
            <v/>
          </cell>
        </row>
        <row r="317">
          <cell r="A317" t="str">
            <v>Agente quimico 172</v>
          </cell>
          <cell r="B317" t="str">
            <v>Plomo</v>
          </cell>
          <cell r="C317" t="str">
            <v>Infertilidad masculina</v>
          </cell>
          <cell r="D317" t="str">
            <v/>
          </cell>
          <cell r="E317" t="str">
            <v/>
          </cell>
          <cell r="F317" t="str">
            <v>Infertilidad masculina</v>
          </cell>
          <cell r="G317" t="str">
            <v/>
          </cell>
        </row>
        <row r="318">
          <cell r="A318" t="str">
            <v>Agente quimico 173</v>
          </cell>
          <cell r="B318" t="str">
            <v>Plomo</v>
          </cell>
          <cell r="C318" t="str">
            <v>Efectos tóxicos agudos</v>
          </cell>
          <cell r="D318" t="str">
            <v/>
          </cell>
          <cell r="E318" t="str">
            <v/>
          </cell>
          <cell r="F318" t="str">
            <v>Efectos tóxicos agudos</v>
          </cell>
          <cell r="G318" t="str">
            <v/>
          </cell>
        </row>
        <row r="319">
          <cell r="A319" t="str">
            <v>Agente quimico 174</v>
          </cell>
          <cell r="B319" t="str">
            <v>Plomo</v>
          </cell>
          <cell r="C319" t="str">
            <v>Neoplasia maligna de vejiga</v>
          </cell>
          <cell r="D319" t="str">
            <v/>
          </cell>
          <cell r="E319" t="str">
            <v/>
          </cell>
          <cell r="F319" t="str">
            <v>Neoplasia maligna de vejiga</v>
          </cell>
          <cell r="G319" t="str">
            <v/>
          </cell>
        </row>
        <row r="320">
          <cell r="A320" t="str">
            <v>Agente quimico 175</v>
          </cell>
          <cell r="B320" t="str">
            <v>Plomo</v>
          </cell>
          <cell r="C320" t="str">
            <v>Neoplasia maligna dé bronquios y pulmón</v>
          </cell>
          <cell r="D320" t="str">
            <v/>
          </cell>
          <cell r="E320" t="str">
            <v/>
          </cell>
          <cell r="F320" t="str">
            <v>Neoplasia maligna dé bronquios y pulmón</v>
          </cell>
          <cell r="G320" t="str">
            <v/>
          </cell>
        </row>
        <row r="321">
          <cell r="A321" t="str">
            <v>Agente quimico 176</v>
          </cell>
          <cell r="B321" t="str">
            <v>Monóxido de carbono, cianuro de hidrógeno, sulfuro de hidrogeno</v>
          </cell>
          <cell r="C321" t="str">
            <v>Demencia en otras enfermedades especificas clasificadas en otra sección</v>
          </cell>
          <cell r="D321" t="str">
            <v/>
          </cell>
          <cell r="E321" t="str">
            <v/>
          </cell>
          <cell r="F321" t="str">
            <v>Demencia en otras enfermedades especificas clasificadas en otra sección</v>
          </cell>
          <cell r="G321" t="str">
            <v/>
          </cell>
        </row>
        <row r="322">
          <cell r="A322" t="str">
            <v>Agente quimico 177</v>
          </cell>
          <cell r="B322" t="str">
            <v>Monóxido de carbono, cianuro de hidrógeno, sulfuro de hidrogeno</v>
          </cell>
          <cell r="C322" t="str">
            <v>Trastornos del nervio olfatorio</v>
          </cell>
          <cell r="D322" t="str">
            <v/>
          </cell>
          <cell r="E322" t="str">
            <v/>
          </cell>
          <cell r="F322" t="str">
            <v>Trastornos del nervio olfatorio</v>
          </cell>
          <cell r="G322" t="str">
            <v/>
          </cell>
        </row>
        <row r="323">
          <cell r="A323" t="str">
            <v>Agente quimico 178</v>
          </cell>
          <cell r="B323" t="str">
            <v>Monóxido de carbono, cianuro de hidrógeno, sulfuro de hidrogeno</v>
          </cell>
          <cell r="C323" t="str">
            <v>Encefalopatra tóxica crónica</v>
          </cell>
          <cell r="D323" t="str">
            <v/>
          </cell>
          <cell r="E323" t="str">
            <v/>
          </cell>
          <cell r="F323" t="str">
            <v>Encefalopatra tóxica crónica</v>
          </cell>
          <cell r="G323" t="str">
            <v/>
          </cell>
        </row>
        <row r="324">
          <cell r="A324" t="str">
            <v>Agente quimico 179</v>
          </cell>
          <cell r="B324" t="str">
            <v>Monóxido de carbono, cianuro de hidrógeno, sulfuro de hidrogeno</v>
          </cell>
          <cell r="C324" t="str">
            <v>Conjuntivitis</v>
          </cell>
          <cell r="D324" t="str">
            <v/>
          </cell>
          <cell r="E324" t="str">
            <v/>
          </cell>
          <cell r="F324" t="str">
            <v>Conjuntivitis</v>
          </cell>
          <cell r="G324" t="str">
            <v/>
          </cell>
        </row>
        <row r="325">
          <cell r="A325" t="str">
            <v>Agente quimico 180</v>
          </cell>
          <cell r="B325" t="str">
            <v>Monóxido de carbono, cianuro de hidrógeno, sulfuro de hidrogeno</v>
          </cell>
          <cell r="C325" t="str">
            <v>Queratitis Y queratoconjuntivitis</v>
          </cell>
          <cell r="D325" t="str">
            <v/>
          </cell>
          <cell r="E325" t="str">
            <v/>
          </cell>
          <cell r="F325" t="str">
            <v>Queratitis Y queratoconjuntivitis</v>
          </cell>
          <cell r="G325" t="str">
            <v/>
          </cell>
        </row>
        <row r="326">
          <cell r="A326" t="str">
            <v>Agente quimico 181</v>
          </cell>
          <cell r="B326" t="str">
            <v>Monóxido de carbono, cianuro de hidrógeno, sulfuro de hidrogeno</v>
          </cell>
          <cell r="C326" t="str">
            <v>Angina de pecho</v>
          </cell>
          <cell r="D326" t="str">
            <v/>
          </cell>
          <cell r="E326" t="str">
            <v/>
          </cell>
          <cell r="F326" t="str">
            <v>Angina de pecho</v>
          </cell>
          <cell r="G326" t="str">
            <v/>
          </cell>
        </row>
        <row r="327">
          <cell r="A327" t="str">
            <v>Agente quimico 182</v>
          </cell>
          <cell r="B327" t="str">
            <v>Monóxido de carbono, cianuro de hidrógeno, sulfuro de hidrogeno</v>
          </cell>
          <cell r="C327" t="str">
            <v>Infarto agudo de miocardio</v>
          </cell>
          <cell r="D327" t="str">
            <v/>
          </cell>
          <cell r="E327" t="str">
            <v/>
          </cell>
          <cell r="F327" t="str">
            <v>Infarto agudo de miocardio</v>
          </cell>
          <cell r="G327" t="str">
            <v/>
          </cell>
        </row>
        <row r="328">
          <cell r="A328" t="str">
            <v>Agente quimico 183</v>
          </cell>
          <cell r="B328" t="str">
            <v>Monóxido de carbono, cianuro de hidrógeno, sulfuro de hidrogeno</v>
          </cell>
          <cell r="C328" t="str">
            <v>Paro cardiaco</v>
          </cell>
          <cell r="D328" t="str">
            <v/>
          </cell>
          <cell r="E328" t="str">
            <v/>
          </cell>
          <cell r="F328" t="str">
            <v>Paro cardiaco</v>
          </cell>
          <cell r="G328" t="str">
            <v/>
          </cell>
        </row>
        <row r="329">
          <cell r="A329" t="str">
            <v>Agente quimico 184</v>
          </cell>
          <cell r="B329" t="str">
            <v>Monóxido de carbono, cianuro de hidrógeno, sulfuro de hidrogeno</v>
          </cell>
          <cell r="C329" t="str">
            <v>Arritmias cardiacas</v>
          </cell>
          <cell r="D329" t="str">
            <v/>
          </cell>
          <cell r="E329" t="str">
            <v/>
          </cell>
          <cell r="F329" t="str">
            <v>Arritmias cardiacas</v>
          </cell>
          <cell r="G329" t="str">
            <v/>
          </cell>
        </row>
        <row r="330">
          <cell r="A330" t="str">
            <v>Agente quimico 185</v>
          </cell>
          <cell r="B330" t="str">
            <v>Monóxido de carbono, cianuro de hidrógeno, sulfuro de hidrogeno</v>
          </cell>
          <cell r="C330" t="str">
            <v>Bronquitis y neumonitis causada por productos químicos, gases, humos y vapores</v>
          </cell>
          <cell r="D330" t="str">
            <v/>
          </cell>
          <cell r="E330" t="str">
            <v/>
          </cell>
          <cell r="F330" t="str">
            <v>Bronquitis y neumonitis causada por productos químicos, gases, humos y vapores</v>
          </cell>
          <cell r="G330" t="str">
            <v/>
          </cell>
        </row>
        <row r="331">
          <cell r="A331" t="str">
            <v>Agente quimico 186</v>
          </cell>
          <cell r="B331" t="str">
            <v>Monóxido de carbono, cianuro de hidrógeno, sulfuro de hidrogeno</v>
          </cell>
          <cell r="C331" t="str">
            <v>Edema pulmonar agudo causado por productos químicos, gases, humos y vapores</v>
          </cell>
          <cell r="D331" t="str">
            <v/>
          </cell>
          <cell r="E331" t="str">
            <v/>
          </cell>
          <cell r="F331" t="str">
            <v>Edema pulmonar agudo causado por productos químicos, gases, humos y vapores</v>
          </cell>
          <cell r="G331" t="str">
            <v/>
          </cell>
        </row>
        <row r="332">
          <cell r="A332" t="str">
            <v>Agente quimico 187</v>
          </cell>
          <cell r="B332" t="str">
            <v>Monóxido de carbono, cianuro de hidrógeno, sulfuro de hidrogeno</v>
          </cell>
          <cell r="C332" t="str">
            <v>Síndrome de disfunción reactiva de las vías aéreas</v>
          </cell>
          <cell r="D332" t="str">
            <v/>
          </cell>
          <cell r="E332" t="str">
            <v/>
          </cell>
          <cell r="F332" t="str">
            <v>Síndrome de disfunción reactiva de las vías aéreas</v>
          </cell>
          <cell r="G332" t="str">
            <v/>
          </cell>
        </row>
        <row r="333">
          <cell r="A333" t="str">
            <v>Agente quimico 188</v>
          </cell>
          <cell r="B333" t="str">
            <v>Monóxido de carbono, cianuro de hidrógeno, sulfuro de hidrogeno</v>
          </cell>
          <cell r="C333" t="str">
            <v>Bronquiolitis obliterante crónica, enfisema crónico difuso o fibrosis pulmonar crónica</v>
          </cell>
          <cell r="D333" t="str">
            <v/>
          </cell>
          <cell r="E333" t="str">
            <v/>
          </cell>
          <cell r="F333" t="str">
            <v>Bronquiolitis obliterante crónica, enfisema crónico difuso o fibrosis pulmonar crónica</v>
          </cell>
          <cell r="G333" t="str">
            <v/>
          </cell>
        </row>
        <row r="334">
          <cell r="A334" t="str">
            <v>Agente quimico 189</v>
          </cell>
          <cell r="B334" t="str">
            <v>Monóxido de carbono, cianuro de hidrógeno, sulfuro de hidrogeno</v>
          </cell>
          <cell r="C334" t="str">
            <v>Efectos tóxicos agudos</v>
          </cell>
          <cell r="D334" t="str">
            <v/>
          </cell>
          <cell r="E334" t="str">
            <v/>
          </cell>
          <cell r="F334" t="str">
            <v>Efectos tóxicos agudos</v>
          </cell>
          <cell r="G334" t="str">
            <v/>
          </cell>
        </row>
        <row r="335">
          <cell r="A335" t="str">
            <v>Agente quimico 190</v>
          </cell>
          <cell r="B335" t="str">
            <v>Silice Libre</v>
          </cell>
          <cell r="C335" t="str">
            <v>Neoplasia maligna de Tallado y pulido de rocas que bronquios y de pulmón (</v>
          </cell>
          <cell r="D335" t="str">
            <v/>
          </cell>
          <cell r="E335" t="str">
            <v/>
          </cell>
          <cell r="F335" t="str">
            <v>Neoplasia maligna de Tallado y pulido de rocas que bronquios y de pulmón (</v>
          </cell>
          <cell r="G335" t="str">
            <v/>
          </cell>
        </row>
        <row r="336">
          <cell r="A336" t="str">
            <v>Agente quimico 191</v>
          </cell>
          <cell r="B336" t="str">
            <v>Silice Libre</v>
          </cell>
          <cell r="C336" t="str">
            <v>Enfermedad cardiaca</v>
          </cell>
          <cell r="D336" t="str">
            <v/>
          </cell>
          <cell r="E336" t="str">
            <v/>
          </cell>
          <cell r="F336" t="str">
            <v>Enfermedad cardiaca</v>
          </cell>
          <cell r="G336" t="str">
            <v/>
          </cell>
        </row>
        <row r="337">
          <cell r="A337" t="str">
            <v>Agente quimico 192</v>
          </cell>
          <cell r="B337" t="str">
            <v>Silice Libre</v>
          </cell>
          <cell r="C337" t="str">
            <v>Otras enfermedades pulmonares</v>
          </cell>
          <cell r="D337" t="str">
            <v/>
          </cell>
          <cell r="E337" t="str">
            <v/>
          </cell>
          <cell r="F337" t="str">
            <v>Otras enfermedades pulmonares</v>
          </cell>
          <cell r="G337" t="str">
            <v/>
          </cell>
        </row>
        <row r="338">
          <cell r="A338" t="str">
            <v>Agente quimico 193</v>
          </cell>
          <cell r="B338" t="str">
            <v>Silice Libre</v>
          </cell>
          <cell r="C338" t="str">
            <v xml:space="preserve"> Silicosis</v>
          </cell>
          <cell r="D338" t="str">
            <v/>
          </cell>
          <cell r="E338" t="str">
            <v/>
          </cell>
          <cell r="F338" t="str">
            <v xml:space="preserve"> Silicosis</v>
          </cell>
          <cell r="G338" t="str">
            <v/>
          </cell>
        </row>
        <row r="339">
          <cell r="A339" t="str">
            <v>Agente quimico 194</v>
          </cell>
          <cell r="B339" t="str">
            <v>Silice Libre</v>
          </cell>
          <cell r="C339" t="str">
            <v>Neumoconiosis</v>
          </cell>
          <cell r="D339" t="str">
            <v/>
          </cell>
          <cell r="E339" t="str">
            <v/>
          </cell>
          <cell r="F339" t="str">
            <v>Neumoconiosis</v>
          </cell>
          <cell r="G339" t="str">
            <v/>
          </cell>
        </row>
        <row r="340">
          <cell r="A340" t="str">
            <v>Agente quimico 195</v>
          </cell>
          <cell r="B340" t="str">
            <v>Silice Libre</v>
          </cell>
          <cell r="C340" t="str">
            <v>Síndrome de Caplan</v>
          </cell>
          <cell r="D340" t="str">
            <v/>
          </cell>
          <cell r="E340" t="str">
            <v/>
          </cell>
          <cell r="F340" t="str">
            <v>Síndrome de Caplan</v>
          </cell>
          <cell r="G340" t="str">
            <v/>
          </cell>
        </row>
        <row r="341">
          <cell r="A341" t="str">
            <v>Agente quimico 196</v>
          </cell>
          <cell r="B341" t="str">
            <v>Sulfuro de carbono</v>
          </cell>
          <cell r="C341" t="str">
            <v>Demencia</v>
          </cell>
          <cell r="D341" t="str">
            <v/>
          </cell>
          <cell r="E341" t="str">
            <v/>
          </cell>
          <cell r="F341" t="str">
            <v>Demencia</v>
          </cell>
          <cell r="G341" t="str">
            <v/>
          </cell>
        </row>
        <row r="342">
          <cell r="A342" t="str">
            <v>Agente quimico 197</v>
          </cell>
          <cell r="B342" t="str">
            <v>Sulfuro de carbono</v>
          </cell>
          <cell r="C342" t="str">
            <v>Trastornos de personalidad y Fabricación y utilización de solventes</v>
          </cell>
          <cell r="D342" t="str">
            <v/>
          </cell>
          <cell r="E342" t="str">
            <v/>
          </cell>
          <cell r="F342" t="str">
            <v>Trastornos de personalidad y Fabricación y utilización de solventes</v>
          </cell>
          <cell r="G342" t="str">
            <v/>
          </cell>
        </row>
        <row r="343">
          <cell r="A343" t="str">
            <v>Agente quimico 198</v>
          </cell>
          <cell r="B343" t="str">
            <v>Sulfuro de carbono</v>
          </cell>
          <cell r="C343" t="str">
            <v>Trastorno mental orgánico o Limpieza en seco</v>
          </cell>
          <cell r="D343" t="str">
            <v/>
          </cell>
          <cell r="E343" t="str">
            <v/>
          </cell>
          <cell r="F343" t="str">
            <v>Trastorno mental orgánico o Limpieza en seco</v>
          </cell>
          <cell r="G343" t="str">
            <v/>
          </cell>
        </row>
        <row r="344">
          <cell r="A344" t="str">
            <v>Agente quimico 199</v>
          </cell>
          <cell r="B344" t="str">
            <v>Sulfuro de carbono</v>
          </cell>
          <cell r="C344" t="str">
            <v>Episodios depresivos</v>
          </cell>
          <cell r="D344" t="str">
            <v/>
          </cell>
          <cell r="E344" t="str">
            <v/>
          </cell>
          <cell r="F344" t="str">
            <v>Episodios depresivos</v>
          </cell>
          <cell r="G344" t="str">
            <v/>
          </cell>
        </row>
        <row r="345">
          <cell r="A345" t="str">
            <v>Agente quimico 200</v>
          </cell>
          <cell r="B345" t="str">
            <v>Sulfuro de carbono</v>
          </cell>
          <cell r="C345" t="str">
            <v>Neurastenia</v>
          </cell>
          <cell r="D345" t="str">
            <v/>
          </cell>
          <cell r="E345" t="str">
            <v/>
          </cell>
          <cell r="F345" t="str">
            <v>Neurastenia</v>
          </cell>
          <cell r="G345" t="str">
            <v/>
          </cell>
        </row>
        <row r="346">
          <cell r="A346" t="str">
            <v>Agente quimico 201</v>
          </cell>
          <cell r="B346" t="str">
            <v>Sulfuro de carbono</v>
          </cell>
          <cell r="C346" t="str">
            <v>Polineuropatía debida a otros agentes tóxicos</v>
          </cell>
          <cell r="D346" t="str">
            <v/>
          </cell>
          <cell r="E346" t="str">
            <v/>
          </cell>
          <cell r="F346" t="str">
            <v>Polineuropatía debida a otros agentes tóxicos</v>
          </cell>
          <cell r="G346" t="str">
            <v/>
          </cell>
        </row>
        <row r="347">
          <cell r="A347" t="str">
            <v>Agente quimico 202</v>
          </cell>
          <cell r="B347" t="str">
            <v>Sulfuro de carbono</v>
          </cell>
          <cell r="C347" t="str">
            <v>Encefalopatla tóxica</v>
          </cell>
          <cell r="D347" t="str">
            <v/>
          </cell>
          <cell r="E347" t="str">
            <v/>
          </cell>
          <cell r="F347" t="str">
            <v>Encefalopatla tóxica</v>
          </cell>
          <cell r="G347" t="str">
            <v/>
          </cell>
        </row>
        <row r="348">
          <cell r="A348" t="str">
            <v>Agente quimico 203</v>
          </cell>
          <cell r="B348" t="str">
            <v>Sulfuro de carbono</v>
          </cell>
          <cell r="C348" t="str">
            <v>Neuritis óptica</v>
          </cell>
          <cell r="D348" t="str">
            <v/>
          </cell>
          <cell r="E348" t="str">
            <v/>
          </cell>
          <cell r="F348" t="str">
            <v>Neuritis óptica</v>
          </cell>
          <cell r="G348" t="str">
            <v/>
          </cell>
        </row>
        <row r="349">
          <cell r="A349" t="str">
            <v>Agente quimico 204</v>
          </cell>
          <cell r="B349" t="str">
            <v>Sulfuro de carbono</v>
          </cell>
          <cell r="C349" t="str">
            <v>Angina de pecho</v>
          </cell>
          <cell r="D349" t="str">
            <v/>
          </cell>
          <cell r="E349" t="str">
            <v/>
          </cell>
          <cell r="F349" t="str">
            <v>Angina de pecho</v>
          </cell>
          <cell r="G349" t="str">
            <v/>
          </cell>
        </row>
        <row r="350">
          <cell r="A350" t="str">
            <v>Agente quimico 205</v>
          </cell>
          <cell r="B350" t="str">
            <v>Sulfuro de carbono</v>
          </cell>
          <cell r="C350" t="str">
            <v>Infarto agudo de miocardio</v>
          </cell>
          <cell r="D350" t="str">
            <v/>
          </cell>
          <cell r="E350" t="str">
            <v/>
          </cell>
          <cell r="F350" t="str">
            <v>Infarto agudo de miocardio</v>
          </cell>
          <cell r="G350" t="str">
            <v/>
          </cell>
        </row>
        <row r="351">
          <cell r="A351" t="str">
            <v>Agente quimico 206</v>
          </cell>
          <cell r="B351" t="str">
            <v>Sulfuro de carbono</v>
          </cell>
          <cell r="C351" t="str">
            <v>Ateroesclerosis y enfermedad ateroesclerótica del corazón</v>
          </cell>
          <cell r="D351" t="str">
            <v/>
          </cell>
          <cell r="E351" t="str">
            <v/>
          </cell>
          <cell r="F351" t="str">
            <v>Ateroesclerosis y enfermedad ateroesclerótica del corazón</v>
          </cell>
          <cell r="G351" t="str">
            <v/>
          </cell>
        </row>
        <row r="352">
          <cell r="A352" t="str">
            <v>Agente quimico 207</v>
          </cell>
          <cell r="B352" t="str">
            <v>Sulfuro de carbono</v>
          </cell>
          <cell r="C352" t="str">
            <v>Efectos tóxicos agudos</v>
          </cell>
          <cell r="D352" t="str">
            <v/>
          </cell>
          <cell r="E352" t="str">
            <v/>
          </cell>
          <cell r="F352" t="str">
            <v>Efectos tóxicos agudos</v>
          </cell>
          <cell r="G352" t="str">
            <v/>
          </cell>
        </row>
        <row r="353">
          <cell r="A353" t="str">
            <v>Agente quimico 208</v>
          </cell>
          <cell r="B353" t="str">
            <v>Alquitrán, Brea, Betún, Parafina y otros</v>
          </cell>
          <cell r="C353" t="str">
            <v>Neoplasia maligna</v>
          </cell>
          <cell r="D353" t="str">
            <v/>
          </cell>
          <cell r="E353" t="str">
            <v/>
          </cell>
          <cell r="F353" t="str">
            <v>Neoplasia maligna</v>
          </cell>
          <cell r="G353" t="str">
            <v/>
          </cell>
        </row>
        <row r="354">
          <cell r="A354" t="str">
            <v>Agente quimico 209</v>
          </cell>
          <cell r="B354" t="str">
            <v>Alquitrán, Brea, Betún, Parafina y otros</v>
          </cell>
          <cell r="C354" t="str">
            <v>Neoplasia maligna</v>
          </cell>
          <cell r="D354" t="str">
            <v/>
          </cell>
          <cell r="E354" t="str">
            <v/>
          </cell>
          <cell r="F354" t="str">
            <v>Neoplasia maligna</v>
          </cell>
          <cell r="G354" t="str">
            <v/>
          </cell>
        </row>
        <row r="355">
          <cell r="A355" t="str">
            <v>Agente quimico 210</v>
          </cell>
          <cell r="B355" t="str">
            <v>Alquitrán, Brea, Betún, Parafina y otros</v>
          </cell>
          <cell r="C355" t="str">
            <v>Dermatitis alérgica</v>
          </cell>
          <cell r="D355" t="str">
            <v/>
          </cell>
          <cell r="E355" t="str">
            <v/>
          </cell>
          <cell r="F355" t="str">
            <v>Dermatitis alérgica</v>
          </cell>
          <cell r="G355" t="str">
            <v/>
          </cell>
        </row>
        <row r="356">
          <cell r="A356" t="str">
            <v>Agente quimico 211</v>
          </cell>
          <cell r="B356" t="str">
            <v>Alquitrán, Brea, Betún, Parafina y otros</v>
          </cell>
          <cell r="C356" t="str">
            <v>Otras formas de hiperpigmentación de la melanina</v>
          </cell>
          <cell r="D356" t="str">
            <v/>
          </cell>
          <cell r="E356" t="str">
            <v/>
          </cell>
          <cell r="F356" t="str">
            <v>Otras formas de hiperpigmentación de la melanina</v>
          </cell>
          <cell r="G356" t="str">
            <v/>
          </cell>
        </row>
        <row r="357">
          <cell r="A357" t="str">
            <v>Agente Psicosocial 1</v>
          </cell>
          <cell r="B357" t="str">
            <v>Gestión organizacional</v>
          </cell>
          <cell r="C357" t="str">
            <v>Trastornos psicóticos agudos y transitorios</v>
          </cell>
          <cell r="D357" t="str">
            <v/>
          </cell>
          <cell r="E357" t="str">
            <v/>
          </cell>
          <cell r="F357" t="str">
            <v>Trastornos psicóticos agudos y transitorios</v>
          </cell>
          <cell r="G357" t="str">
            <v/>
          </cell>
        </row>
        <row r="358">
          <cell r="A358" t="str">
            <v>Agente Psicosocial 2</v>
          </cell>
          <cell r="B358" t="str">
            <v>Gestión organizacional</v>
          </cell>
          <cell r="C358" t="str">
            <v>Depresión</v>
          </cell>
          <cell r="D358" t="str">
            <v/>
          </cell>
          <cell r="E358" t="str">
            <v/>
          </cell>
          <cell r="F358" t="str">
            <v>Depresión</v>
          </cell>
          <cell r="G358" t="str">
            <v/>
          </cell>
        </row>
        <row r="359">
          <cell r="A359" t="str">
            <v>Agente Psicosocial 3</v>
          </cell>
          <cell r="B359" t="str">
            <v>Gestión organizacional</v>
          </cell>
          <cell r="C359" t="str">
            <v>Episodios depresivos</v>
          </cell>
          <cell r="D359" t="str">
            <v/>
          </cell>
          <cell r="E359" t="str">
            <v/>
          </cell>
          <cell r="F359" t="str">
            <v>Episodios depresivos</v>
          </cell>
          <cell r="G359" t="str">
            <v/>
          </cell>
        </row>
        <row r="360">
          <cell r="A360" t="str">
            <v>Agente Psicosocial 4</v>
          </cell>
          <cell r="B360" t="str">
            <v>Gestión organizacional</v>
          </cell>
          <cell r="C360" t="str">
            <v>Trastorno de pánico</v>
          </cell>
          <cell r="D360" t="str">
            <v/>
          </cell>
          <cell r="E360" t="str">
            <v/>
          </cell>
          <cell r="F360" t="str">
            <v>Trastorno de pánico</v>
          </cell>
          <cell r="G360" t="str">
            <v/>
          </cell>
        </row>
        <row r="361">
          <cell r="A361" t="str">
            <v>Agente Psicosocial 5</v>
          </cell>
          <cell r="B361" t="str">
            <v>Gestión organizacional</v>
          </cell>
          <cell r="C361" t="str">
            <v>Trastorno de ansiedad generalizada</v>
          </cell>
          <cell r="D361" t="str">
            <v/>
          </cell>
          <cell r="E361" t="str">
            <v/>
          </cell>
          <cell r="F361" t="str">
            <v>Trastorno de ansiedad generalizada</v>
          </cell>
          <cell r="G361" t="str">
            <v/>
          </cell>
        </row>
        <row r="362">
          <cell r="A362" t="str">
            <v>Agente Psicosocial 6</v>
          </cell>
          <cell r="B362" t="str">
            <v>Gestión organizacional</v>
          </cell>
          <cell r="C362" t="str">
            <v>Trastorno mixto ansiosodepresivo</v>
          </cell>
          <cell r="D362" t="str">
            <v/>
          </cell>
          <cell r="E362" t="str">
            <v/>
          </cell>
          <cell r="F362" t="str">
            <v>Trastorno mixto ansiosodepresivo</v>
          </cell>
          <cell r="G362" t="str">
            <v/>
          </cell>
        </row>
        <row r="363">
          <cell r="A363" t="str">
            <v>Agente Psicosocial 7</v>
          </cell>
          <cell r="B363" t="str">
            <v>Gestión organizacional</v>
          </cell>
          <cell r="C363" t="str">
            <v>Reacciones a estrés grave</v>
          </cell>
          <cell r="D363" t="str">
            <v/>
          </cell>
          <cell r="E363" t="str">
            <v/>
          </cell>
          <cell r="F363" t="str">
            <v>Reacciones a estrés grave</v>
          </cell>
          <cell r="G363" t="str">
            <v/>
          </cell>
        </row>
        <row r="364">
          <cell r="A364" t="str">
            <v>Agente Psicosocial 8</v>
          </cell>
          <cell r="B364" t="str">
            <v>Gestión organizacional</v>
          </cell>
          <cell r="C364" t="str">
            <v>Trastornos de adaptación</v>
          </cell>
          <cell r="D364" t="str">
            <v/>
          </cell>
          <cell r="E364" t="str">
            <v/>
          </cell>
          <cell r="F364" t="str">
            <v>Trastornos de adaptación</v>
          </cell>
          <cell r="G364" t="str">
            <v/>
          </cell>
        </row>
        <row r="365">
          <cell r="A365" t="str">
            <v>Agente Psicosocial 9</v>
          </cell>
          <cell r="B365" t="str">
            <v>Gestión organizacional</v>
          </cell>
          <cell r="C365" t="str">
            <v>Trastornos adaptativos con humor ansioso, con humor depresivo', con humor mixto, con alteraciones del comportamiento o mixto con alteraciones de las emociones y del comportamiento</v>
          </cell>
          <cell r="D365" t="str">
            <v/>
          </cell>
          <cell r="E365" t="str">
            <v/>
          </cell>
          <cell r="F365" t="str">
            <v>Trastornos adaptativos con humor ansioso, con humor depresivo', con humor mixto, con alteraciones del comportamiento o mixto con alteraciones de las emociones y del comportamiento</v>
          </cell>
          <cell r="G365" t="str">
            <v/>
          </cell>
        </row>
        <row r="366">
          <cell r="A366" t="str">
            <v>Agente Psicosocial 10</v>
          </cell>
          <cell r="B366" t="str">
            <v>Gestión organizacional</v>
          </cell>
          <cell r="C366" t="str">
            <v>Hipertensión arterial secundaria.</v>
          </cell>
          <cell r="D366" t="str">
            <v/>
          </cell>
          <cell r="E366" t="str">
            <v/>
          </cell>
          <cell r="F366" t="str">
            <v>Hipertensión arterial secundaria.</v>
          </cell>
          <cell r="G366" t="str">
            <v/>
          </cell>
        </row>
        <row r="367">
          <cell r="A367" t="str">
            <v>Agente Psicosocial 11</v>
          </cell>
          <cell r="B367" t="str">
            <v>Gestión organizacional</v>
          </cell>
          <cell r="C367" t="str">
            <v>Angina de pecho, Cardiopatía isquémica</v>
          </cell>
          <cell r="D367" t="str">
            <v/>
          </cell>
          <cell r="E367" t="str">
            <v/>
          </cell>
          <cell r="F367" t="str">
            <v>Angina de pecho, Cardiopatía isquémica</v>
          </cell>
          <cell r="G367" t="str">
            <v/>
          </cell>
        </row>
        <row r="368">
          <cell r="A368" t="str">
            <v>Agente Psicosocial 12</v>
          </cell>
          <cell r="B368" t="str">
            <v>Gestión organizacional</v>
          </cell>
          <cell r="C368" t="str">
            <v>Infarto agudo de miocardio</v>
          </cell>
          <cell r="D368" t="str">
            <v/>
          </cell>
          <cell r="E368" t="str">
            <v/>
          </cell>
          <cell r="F368" t="str">
            <v>Infarto agudo de miocardio</v>
          </cell>
          <cell r="G368" t="str">
            <v/>
          </cell>
        </row>
        <row r="369">
          <cell r="A369" t="str">
            <v>Agente Psicosocial 13</v>
          </cell>
          <cell r="B369" t="str">
            <v>Gestión organizacional</v>
          </cell>
          <cell r="C369" t="str">
            <v>Enfermedades cerebrovasculares</v>
          </cell>
          <cell r="D369" t="str">
            <v/>
          </cell>
          <cell r="E369" t="str">
            <v/>
          </cell>
          <cell r="F369" t="str">
            <v>Enfermedades cerebrovasculares</v>
          </cell>
          <cell r="G369" t="str">
            <v/>
          </cell>
        </row>
        <row r="370">
          <cell r="A370" t="str">
            <v>Agente Psicosocial 14</v>
          </cell>
          <cell r="B370" t="str">
            <v>Gestión organizacional</v>
          </cell>
          <cell r="C370" t="str">
            <v>Encefalopatía hipertensiva</v>
          </cell>
          <cell r="D370" t="str">
            <v/>
          </cell>
          <cell r="E370" t="str">
            <v/>
          </cell>
          <cell r="F370" t="str">
            <v>Encefalopatía hipertensiva</v>
          </cell>
          <cell r="G370" t="str">
            <v/>
          </cell>
        </row>
        <row r="371">
          <cell r="A371" t="str">
            <v>Agente Psicosocial 15</v>
          </cell>
          <cell r="B371" t="str">
            <v>Gestión organizacional</v>
          </cell>
          <cell r="C371" t="str">
            <v>Ataque isquémico cerebral transitorio sin especificar</v>
          </cell>
          <cell r="D371" t="str">
            <v/>
          </cell>
          <cell r="E371" t="str">
            <v/>
          </cell>
          <cell r="F371" t="str">
            <v>Ataque isquémico cerebral transitorio sin especificar</v>
          </cell>
          <cell r="G371" t="str">
            <v/>
          </cell>
        </row>
        <row r="372">
          <cell r="A372" t="str">
            <v>Agente Psicosocial 16</v>
          </cell>
          <cell r="B372" t="str">
            <v>Gestión organizacional</v>
          </cell>
          <cell r="C372" t="str">
            <v>Úlcera gástrica</v>
          </cell>
          <cell r="D372" t="str">
            <v/>
          </cell>
          <cell r="E372" t="str">
            <v/>
          </cell>
          <cell r="F372" t="str">
            <v>Úlcera gástrica</v>
          </cell>
          <cell r="G372" t="str">
            <v/>
          </cell>
        </row>
        <row r="373">
          <cell r="A373" t="str">
            <v>Agente Psicosocial 17</v>
          </cell>
          <cell r="B373" t="str">
            <v>Gestión organizacional</v>
          </cell>
          <cell r="C373" t="str">
            <v>Úlcera duodenal</v>
          </cell>
          <cell r="D373" t="str">
            <v/>
          </cell>
          <cell r="E373" t="str">
            <v/>
          </cell>
          <cell r="F373" t="str">
            <v>Úlcera duodenal</v>
          </cell>
          <cell r="G373" t="str">
            <v/>
          </cell>
        </row>
        <row r="374">
          <cell r="A374" t="str">
            <v>Agente Psicosocial 18</v>
          </cell>
          <cell r="B374" t="str">
            <v>Gestión organizacional</v>
          </cell>
          <cell r="C374" t="str">
            <v>Úlcera péptica, de sitio no especificado</v>
          </cell>
          <cell r="D374" t="str">
            <v/>
          </cell>
          <cell r="E374" t="str">
            <v/>
          </cell>
          <cell r="F374" t="str">
            <v>Úlcera péptica, de sitio no especificado</v>
          </cell>
          <cell r="G374" t="str">
            <v/>
          </cell>
        </row>
        <row r="375">
          <cell r="A375" t="str">
            <v>Agente Psicosocial 19</v>
          </cell>
          <cell r="B375" t="str">
            <v>Gestión organizacional</v>
          </cell>
          <cell r="C375" t="str">
            <v>Úlcera gastroyeyunal</v>
          </cell>
          <cell r="D375" t="str">
            <v/>
          </cell>
          <cell r="E375" t="str">
            <v/>
          </cell>
          <cell r="F375" t="str">
            <v>Úlcera gastroyeyunal</v>
          </cell>
          <cell r="G375" t="str">
            <v/>
          </cell>
        </row>
        <row r="376">
          <cell r="A376" t="str">
            <v>Agente Psicosocial 20</v>
          </cell>
          <cell r="B376" t="str">
            <v>Naturaleza de la tarea</v>
          </cell>
          <cell r="C376" t="str">
            <v>Gastritis crónica; no especificada</v>
          </cell>
          <cell r="D376" t="str">
            <v/>
          </cell>
          <cell r="E376" t="str">
            <v/>
          </cell>
          <cell r="F376" t="str">
            <v>Gastritis crónica; no especificada</v>
          </cell>
          <cell r="G376" t="str">
            <v/>
          </cell>
        </row>
        <row r="377">
          <cell r="A377" t="str">
            <v>Agente Psicosocial 21</v>
          </cell>
          <cell r="B377" t="str">
            <v>Naturaleza de la tarea</v>
          </cell>
          <cell r="C377" t="str">
            <v>Dispepsia</v>
          </cell>
          <cell r="D377" t="str">
            <v/>
          </cell>
          <cell r="E377" t="str">
            <v/>
          </cell>
          <cell r="F377" t="str">
            <v>Dispepsia</v>
          </cell>
          <cell r="G377" t="str">
            <v/>
          </cell>
        </row>
        <row r="378">
          <cell r="A378" t="str">
            <v>Agente Psicosocial 22</v>
          </cell>
          <cell r="B378" t="str">
            <v>Naturaleza de la tarea</v>
          </cell>
          <cell r="C378" t="str">
            <v>Síndrome del colon irritable con diarrea</v>
          </cell>
          <cell r="D378" t="str">
            <v/>
          </cell>
          <cell r="E378" t="str">
            <v/>
          </cell>
          <cell r="F378" t="str">
            <v>Síndrome del colon irritable con diarrea</v>
          </cell>
          <cell r="G378" t="str">
            <v/>
          </cell>
        </row>
        <row r="379">
          <cell r="A379" t="str">
            <v>Agente Psicosocial 23</v>
          </cell>
          <cell r="B379" t="str">
            <v>Naturaleza de la tarea</v>
          </cell>
          <cell r="C379" t="str">
            <v>Síndrome del colon irritable sin diarrea</v>
          </cell>
          <cell r="D379" t="str">
            <v/>
          </cell>
          <cell r="E379" t="str">
            <v/>
          </cell>
          <cell r="F379" t="str">
            <v>Síndrome del colon irritable sin diarrea</v>
          </cell>
          <cell r="G379" t="str">
            <v/>
          </cell>
        </row>
        <row r="380">
          <cell r="A380" t="str">
            <v>Agente Psicosocial 24</v>
          </cell>
          <cell r="B380" t="str">
            <v>Jornada de trabajo</v>
          </cell>
          <cell r="C380" t="str">
            <v>Trastornos del sueño debidos a factores no orgánicos</v>
          </cell>
          <cell r="D380" t="str">
            <v/>
          </cell>
          <cell r="E380" t="str">
            <v/>
          </cell>
          <cell r="F380" t="str">
            <v>Trastornos del sueño debidos a factores no orgánicos</v>
          </cell>
          <cell r="G380" t="str">
            <v/>
          </cell>
        </row>
        <row r="381">
          <cell r="A381" t="str">
            <v>Agente Psicosocial 25</v>
          </cell>
          <cell r="B381" t="str">
            <v>Jornada de trabajo</v>
          </cell>
          <cell r="C381" t="str">
            <v>Estrés post-traumático</v>
          </cell>
          <cell r="D381" t="str">
            <v/>
          </cell>
          <cell r="E381" t="str">
            <v/>
          </cell>
          <cell r="F381" t="str">
            <v>Estrés post-traumático</v>
          </cell>
          <cell r="G381" t="str">
            <v/>
          </cell>
        </row>
        <row r="382">
          <cell r="A382" t="str">
            <v>Factores Ergonomicos 1</v>
          </cell>
          <cell r="B382" t="str">
            <v>Posiciones forzadas y movimientos repetitivos de miembros superiores</v>
          </cell>
          <cell r="C382" t="str">
            <v>Trastornos del plexo braquial (Síndrome de salida del tórax, síndrome. del desfiladero torácico)</v>
          </cell>
          <cell r="D382" t="str">
            <v/>
          </cell>
          <cell r="E382" t="str">
            <v/>
          </cell>
          <cell r="F382" t="str">
            <v>Trastornos del plexo braquial (Síndrome de salida del tórax, síndrome. del desfiladero torácico)</v>
          </cell>
          <cell r="G382" t="str">
            <v/>
          </cell>
        </row>
        <row r="383">
          <cell r="A383" t="str">
            <v>Factores Ergonomicos 2</v>
          </cell>
          <cell r="B383" t="str">
            <v>Combinación de movimientos repetitivos con fuerza</v>
          </cell>
          <cell r="C383" t="str">
            <v>Mononeuropatlas de miembros superiores</v>
          </cell>
          <cell r="D383" t="str">
            <v/>
          </cell>
          <cell r="E383" t="str">
            <v/>
          </cell>
          <cell r="F383" t="str">
            <v>Mononeuropatlas de miembros superiores</v>
          </cell>
          <cell r="G383" t="str">
            <v/>
          </cell>
        </row>
        <row r="384">
          <cell r="A384" t="str">
            <v>Factores Ergonomicos 3</v>
          </cell>
          <cell r="B384" t="str">
            <v>Combinación de movimientos repetitivos con fuerza</v>
          </cell>
          <cell r="C384" t="str">
            <v>Síndrome de Túnel Carpiano</v>
          </cell>
          <cell r="D384" t="str">
            <v/>
          </cell>
          <cell r="E384" t="str">
            <v/>
          </cell>
          <cell r="F384" t="str">
            <v>Síndrome de Túnel Carpiano</v>
          </cell>
          <cell r="G384" t="str">
            <v/>
          </cell>
        </row>
        <row r="385">
          <cell r="A385" t="str">
            <v>Factores Ergonomicos 4</v>
          </cell>
          <cell r="B385" t="str">
            <v>Combinación de movimientos repetitivos con fuerza</v>
          </cell>
          <cell r="C385" t="str">
            <v>Síndrome de Pronador Redondo</v>
          </cell>
          <cell r="D385" t="str">
            <v/>
          </cell>
          <cell r="E385" t="str">
            <v/>
          </cell>
          <cell r="F385" t="str">
            <v>Síndrome de Pronador Redondo</v>
          </cell>
          <cell r="G385" t="str">
            <v/>
          </cell>
        </row>
        <row r="386">
          <cell r="A386" t="str">
            <v>Factores Ergonomicos 5</v>
          </cell>
          <cell r="B386" t="str">
            <v>Combinación de movimientos repetitivos con fuerza</v>
          </cell>
          <cell r="C386" t="str">
            <v>Síndrome de Canal de Guyón. Lesión del Nervio Cubital</v>
          </cell>
          <cell r="D386" t="str">
            <v/>
          </cell>
          <cell r="E386" t="str">
            <v/>
          </cell>
          <cell r="F386" t="str">
            <v>Síndrome de Canal de Guyón. Lesión del Nervio Cubital</v>
          </cell>
          <cell r="G386" t="str">
            <v/>
          </cell>
        </row>
        <row r="387">
          <cell r="A387" t="str">
            <v>Factores Ergonomicos 6</v>
          </cell>
          <cell r="B387" t="str">
            <v>Combinación de movimientos repetitivos con fuerza</v>
          </cell>
          <cell r="C387" t="str">
            <v>Lesión del Nervio Radial</v>
          </cell>
          <cell r="D387" t="str">
            <v/>
          </cell>
          <cell r="E387" t="str">
            <v/>
          </cell>
          <cell r="F387" t="str">
            <v>Lesión del Nervio Radial</v>
          </cell>
          <cell r="G387" t="str">
            <v/>
          </cell>
        </row>
        <row r="388">
          <cell r="A388" t="str">
            <v>Factores Ergonomicos 7</v>
          </cell>
          <cell r="B388" t="str">
            <v>Combinación de movimientos repetitivos con fuerza</v>
          </cell>
          <cell r="C388" t="str">
            <v>Compresión del Nervio Supraescapular</v>
          </cell>
          <cell r="D388" t="str">
            <v/>
          </cell>
          <cell r="E388" t="str">
            <v/>
          </cell>
          <cell r="F388" t="str">
            <v>Compresión del Nervio Supraescapular</v>
          </cell>
          <cell r="G388" t="str">
            <v/>
          </cell>
        </row>
        <row r="389">
          <cell r="A389" t="str">
            <v>Factores Ergonomicos 8</v>
          </cell>
          <cell r="B389" t="str">
            <v>Combinación de movimientos repetitivos con fuerza</v>
          </cell>
          <cell r="C389" t="str">
            <v>Otras mononeuropatlas de miembros superiores</v>
          </cell>
          <cell r="D389" t="str">
            <v/>
          </cell>
          <cell r="E389" t="str">
            <v/>
          </cell>
          <cell r="F389" t="str">
            <v>Otras mononeuropatlas de miembros superiores</v>
          </cell>
          <cell r="G389" t="str">
            <v/>
          </cell>
        </row>
        <row r="390">
          <cell r="A390" t="str">
            <v>Factores Ergonomicos 9</v>
          </cell>
          <cell r="B390" t="str">
            <v>Posiciones forzadas y movimientos repetitivos de miembros inferiores</v>
          </cell>
          <cell r="C390" t="str">
            <v>Mononeuropatla de miembros inferiores</v>
          </cell>
          <cell r="D390" t="str">
            <v/>
          </cell>
          <cell r="E390" t="str">
            <v/>
          </cell>
          <cell r="F390" t="str">
            <v>Mononeuropatla de miembros inferiores</v>
          </cell>
          <cell r="G390" t="str">
            <v/>
          </cell>
        </row>
        <row r="391">
          <cell r="A391" t="str">
            <v>Factores Ergonomicos 10</v>
          </cell>
          <cell r="B391" t="str">
            <v>Posiciones forzadas y movimientos repetitivos de miembros inferiores</v>
          </cell>
          <cell r="C391" t="str">
            <v>Lesión del Nervio Popliteo Lateral</v>
          </cell>
          <cell r="D391" t="str">
            <v/>
          </cell>
          <cell r="E391" t="str">
            <v/>
          </cell>
          <cell r="F391" t="str">
            <v>Lesión del Nervio Popliteo Lateral</v>
          </cell>
          <cell r="G391" t="str">
            <v/>
          </cell>
        </row>
        <row r="392">
          <cell r="A392" t="str">
            <v>Factores Ergonomicos 11</v>
          </cell>
          <cell r="B392" t="str">
            <v>Esfuerzo vocal</v>
          </cell>
          <cell r="C392" t="str">
            <v>Laringitis crónica</v>
          </cell>
          <cell r="D392" t="str">
            <v/>
          </cell>
          <cell r="E392" t="str">
            <v/>
          </cell>
          <cell r="F392" t="str">
            <v>Laringitis crónica</v>
          </cell>
          <cell r="G392" t="str">
            <v/>
          </cell>
        </row>
        <row r="393">
          <cell r="A393" t="str">
            <v>Factores Ergonomicos 12</v>
          </cell>
          <cell r="B393" t="str">
            <v>Esfuerzo vocal</v>
          </cell>
          <cell r="C393" t="str">
            <v>Pólipo de las cuerdas vocales y de la laringe</v>
          </cell>
          <cell r="D393" t="str">
            <v/>
          </cell>
          <cell r="E393" t="str">
            <v/>
          </cell>
          <cell r="F393" t="str">
            <v>Pólipo de las cuerdas vocales y de la laringe</v>
          </cell>
          <cell r="G393" t="str">
            <v/>
          </cell>
        </row>
        <row r="394">
          <cell r="A394" t="str">
            <v>Factores Ergonomicos 13</v>
          </cell>
          <cell r="B394" t="str">
            <v>Esfuerzo vocal</v>
          </cell>
          <cell r="C394" t="str">
            <v>Nódulos de las cuerdas vocales y la laringe</v>
          </cell>
          <cell r="D394" t="str">
            <v/>
          </cell>
          <cell r="E394" t="str">
            <v/>
          </cell>
          <cell r="F394" t="str">
            <v>Nódulos de las cuerdas vocales y la laringe</v>
          </cell>
          <cell r="G394" t="str">
            <v/>
          </cell>
        </row>
        <row r="395">
          <cell r="A395" t="str">
            <v>Factores Ergonomicos 14</v>
          </cell>
          <cell r="B395" t="str">
            <v>Esfuerzo vocal</v>
          </cell>
          <cell r="C395" t="str">
            <v>Disfonía</v>
          </cell>
          <cell r="D395" t="str">
            <v/>
          </cell>
          <cell r="E395" t="str">
            <v/>
          </cell>
          <cell r="F395" t="str">
            <v>Disfonía</v>
          </cell>
          <cell r="G395" t="str">
            <v/>
          </cell>
        </row>
        <row r="396">
          <cell r="A396" t="str">
            <v>Factores Ergonomicos 15</v>
          </cell>
          <cell r="B396" t="str">
            <v>Posiciones forzadas y movimientos repetitivos</v>
          </cell>
          <cell r="C396" t="str">
            <v>Otras artrosis</v>
          </cell>
          <cell r="D396" t="str">
            <v/>
          </cell>
          <cell r="E396" t="str">
            <v/>
          </cell>
          <cell r="F396" t="str">
            <v>Otras artrosis</v>
          </cell>
          <cell r="G396" t="str">
            <v/>
          </cell>
        </row>
        <row r="397">
          <cell r="A397" t="str">
            <v>Factores Ergonomicos 16</v>
          </cell>
          <cell r="B397" t="str">
            <v>Posiciones forzadas y movimientos repetitivos</v>
          </cell>
          <cell r="C397" t="str">
            <v>Otros trastornos articulares no clasificados en otra parte:  Dolor articular</v>
          </cell>
          <cell r="D397" t="str">
            <v/>
          </cell>
          <cell r="E397" t="str">
            <v/>
          </cell>
          <cell r="F397" t="str">
            <v>Otros trastornos articulares no clasificados en otra parte:  Dolor articular</v>
          </cell>
          <cell r="G397" t="str">
            <v/>
          </cell>
        </row>
        <row r="398">
          <cell r="A398" t="str">
            <v>Factores Ergonomicos 17</v>
          </cell>
          <cell r="B398" t="str">
            <v>Posiciones forzadas y movimientos repetitivos</v>
          </cell>
          <cell r="C398" t="str">
            <v>Síndrome cervicobraquial</v>
          </cell>
          <cell r="D398" t="str">
            <v/>
          </cell>
          <cell r="E398" t="str">
            <v/>
          </cell>
          <cell r="F398" t="str">
            <v>Síndrome cervicobraquial</v>
          </cell>
          <cell r="G398" t="str">
            <v/>
          </cell>
        </row>
        <row r="399">
          <cell r="A399" t="str">
            <v>Factores Ergonomicos 18</v>
          </cell>
          <cell r="B399" t="str">
            <v>Movimiento de región lumbar, repetidos con carga y esfuerzo</v>
          </cell>
          <cell r="C399" t="str">
            <v>Dorsalgia</v>
          </cell>
          <cell r="D399" t="str">
            <v/>
          </cell>
          <cell r="E399" t="str">
            <v/>
          </cell>
          <cell r="F399" t="str">
            <v>Dorsalgia</v>
          </cell>
          <cell r="G399" t="str">
            <v/>
          </cell>
        </row>
        <row r="400">
          <cell r="A400" t="str">
            <v>Factores Ergonomicos 19</v>
          </cell>
          <cell r="B400" t="str">
            <v>Movimiento de región lumbar, repetidos con carga y esfuerzo</v>
          </cell>
          <cell r="C400" t="str">
            <v>Cervicalgia</v>
          </cell>
          <cell r="D400" t="str">
            <v/>
          </cell>
          <cell r="E400" t="str">
            <v/>
          </cell>
          <cell r="F400" t="str">
            <v>Cervicalgia</v>
          </cell>
          <cell r="G400" t="str">
            <v/>
          </cell>
        </row>
        <row r="401">
          <cell r="A401" t="str">
            <v>Factores Ergonomicos 20</v>
          </cell>
          <cell r="B401" t="str">
            <v>Movimiento de región lumbar, repetidos con carga y esfuerzo</v>
          </cell>
          <cell r="C401" t="str">
            <v>Ciática</v>
          </cell>
          <cell r="D401" t="str">
            <v/>
          </cell>
          <cell r="E401" t="str">
            <v/>
          </cell>
          <cell r="F401" t="str">
            <v>Ciática</v>
          </cell>
          <cell r="G401" t="str">
            <v/>
          </cell>
        </row>
        <row r="402">
          <cell r="A402" t="str">
            <v>Factores Ergonomicos 21</v>
          </cell>
          <cell r="B402" t="str">
            <v>Movimiento de región lumbar, repetidos con carga y esfuerzo</v>
          </cell>
          <cell r="C402" t="str">
            <v>Lumbago con ciática</v>
          </cell>
          <cell r="D402" t="str">
            <v/>
          </cell>
          <cell r="E402" t="str">
            <v/>
          </cell>
          <cell r="F402" t="str">
            <v>Lumbago con ciática</v>
          </cell>
          <cell r="G402" t="str">
            <v/>
          </cell>
        </row>
        <row r="403">
          <cell r="A403" t="str">
            <v>Factores Ergonomicos 22</v>
          </cell>
          <cell r="B403" t="str">
            <v>Movimiento de región lumbar, repetidos con carga y esfuerzo</v>
          </cell>
          <cell r="C403" t="str">
            <v>Lumbago no especificado</v>
          </cell>
          <cell r="D403" t="str">
            <v/>
          </cell>
          <cell r="E403" t="str">
            <v/>
          </cell>
          <cell r="F403" t="str">
            <v>Lumbago no especificado</v>
          </cell>
          <cell r="G403" t="str">
            <v/>
          </cell>
        </row>
        <row r="404">
          <cell r="A404" t="str">
            <v>Factores Ergonomicos 23</v>
          </cell>
          <cell r="B404" t="str">
            <v>Posiciones forzadas y movimientos repetitivos</v>
          </cell>
          <cell r="C404" t="str">
            <v>Sinovitis y tenosinovitis</v>
          </cell>
          <cell r="D404" t="str">
            <v/>
          </cell>
          <cell r="E404" t="str">
            <v/>
          </cell>
          <cell r="F404" t="str">
            <v>Sinovitis y tenosinovitis</v>
          </cell>
          <cell r="G404" t="str">
            <v/>
          </cell>
        </row>
        <row r="405">
          <cell r="A405" t="str">
            <v>Factores Ergonomicos 24</v>
          </cell>
          <cell r="B405" t="str">
            <v>Posiciones forzadas y movimientos repetitivos</v>
          </cell>
          <cell r="C405" t="str">
            <v>Dedo en gatillo</v>
          </cell>
          <cell r="D405" t="str">
            <v/>
          </cell>
          <cell r="E405" t="str">
            <v/>
          </cell>
          <cell r="F405" t="str">
            <v>Dedo en gatillo</v>
          </cell>
          <cell r="G405" t="str">
            <v/>
          </cell>
        </row>
        <row r="406">
          <cell r="A406" t="str">
            <v>Factores Ergonomicos 25</v>
          </cell>
          <cell r="B406" t="str">
            <v>Posiciones forzadas y movimientos repetitivos</v>
          </cell>
          <cell r="C406" t="str">
            <v>Otras sinovitis y tenosinovitis</v>
          </cell>
          <cell r="D406" t="str">
            <v/>
          </cell>
          <cell r="E406" t="str">
            <v/>
          </cell>
          <cell r="F406" t="str">
            <v>Otras sinovitis y tenosinovitis</v>
          </cell>
          <cell r="G406" t="str">
            <v/>
          </cell>
        </row>
        <row r="407">
          <cell r="A407" t="str">
            <v>Factores Ergonomicos 26</v>
          </cell>
          <cell r="B407" t="str">
            <v>Posiciones forzadas y movimientos repetitivos</v>
          </cell>
          <cell r="C407" t="str">
            <v>Sinovitis y tenosinovitis no especificadas</v>
          </cell>
          <cell r="D407" t="str">
            <v/>
          </cell>
          <cell r="E407" t="str">
            <v/>
          </cell>
          <cell r="F407" t="str">
            <v>Sinovitis y tenosinovitis no especificadas</v>
          </cell>
          <cell r="G407" t="str">
            <v/>
          </cell>
        </row>
        <row r="408">
          <cell r="A408" t="str">
            <v>Factores Ergonomicos 27</v>
          </cell>
          <cell r="B408" t="str">
            <v>Posturas forzadas con desviación cubital</v>
          </cell>
          <cell r="C408" t="str">
            <v>Tenosinovitis del estiloide radial (Enfermedad ' de Quervain)</v>
          </cell>
          <cell r="D408" t="str">
            <v/>
          </cell>
          <cell r="E408" t="str">
            <v/>
          </cell>
          <cell r="F408" t="str">
            <v>Tenosinovitis del estiloide radial (Enfermedad ' de Quervain)</v>
          </cell>
          <cell r="G408" t="str">
            <v/>
          </cell>
        </row>
        <row r="409">
          <cell r="A409" t="str">
            <v>Factores Ergonomicos 28</v>
          </cell>
          <cell r="B409" t="str">
            <v>Posturas forzadas, manejo de cargas y movimientos repetitivos</v>
          </cell>
          <cell r="C409" t="str">
            <v>Trastornos de los tejidos blandos relacionados con el uso, o uso excesivo y a presión de origen ocupacional</v>
          </cell>
          <cell r="D409" t="str">
            <v/>
          </cell>
          <cell r="E409" t="str">
            <v/>
          </cell>
          <cell r="F409" t="str">
            <v>Trastornos de los tejidos blandos relacionados con el uso, o uso excesivo y a presión de origen ocupacional</v>
          </cell>
          <cell r="G409" t="str">
            <v/>
          </cell>
        </row>
        <row r="410">
          <cell r="A410" t="str">
            <v>Factores Ergonomicos 29</v>
          </cell>
          <cell r="B410" t="str">
            <v>Posturas forzadas, manejo de cargas y movimientos repetitivos</v>
          </cell>
          <cell r="C410" t="str">
            <v>Sinovitis crepitante cromca de la mano y del puño</v>
          </cell>
          <cell r="D410" t="str">
            <v/>
          </cell>
          <cell r="E410" t="str">
            <v/>
          </cell>
          <cell r="F410" t="str">
            <v>Sinovitis crepitante cromca de la mano y del puño</v>
          </cell>
          <cell r="G410" t="str">
            <v/>
          </cell>
        </row>
        <row r="411">
          <cell r="A411" t="str">
            <v>Factores Ergonomicos 30</v>
          </cell>
          <cell r="B411" t="str">
            <v>Posturas forzadas, manejo de cargas y movimientos repetitivos</v>
          </cell>
          <cell r="C411" t="str">
            <v>Bursitis de la mano</v>
          </cell>
          <cell r="D411" t="str">
            <v/>
          </cell>
          <cell r="E411" t="str">
            <v/>
          </cell>
          <cell r="F411" t="str">
            <v>Bursitis de la mano</v>
          </cell>
          <cell r="G411" t="str">
            <v/>
          </cell>
        </row>
        <row r="412">
          <cell r="A412" t="str">
            <v>Factores Ergonomicos 31</v>
          </cell>
          <cell r="B412" t="str">
            <v>Posturas forzadas, manejo de cargas y movimientos repetitivos</v>
          </cell>
          <cell r="C412" t="str">
            <v>Bursitis del olecranon</v>
          </cell>
          <cell r="D412" t="str">
            <v/>
          </cell>
          <cell r="E412" t="str">
            <v/>
          </cell>
          <cell r="F412" t="str">
            <v>Bursitis del olecranon</v>
          </cell>
          <cell r="G412" t="str">
            <v/>
          </cell>
        </row>
        <row r="413">
          <cell r="A413" t="str">
            <v>Factores Ergonomicos 32</v>
          </cell>
          <cell r="B413" t="str">
            <v>Posturas forzadas, manejo de cargas y movimientos repetitivos</v>
          </cell>
          <cell r="C413" t="str">
            <v>Otrasbursitis del codo</v>
          </cell>
          <cell r="D413" t="str">
            <v/>
          </cell>
          <cell r="E413" t="str">
            <v/>
          </cell>
          <cell r="F413" t="str">
            <v>Otrasbursitis del codo</v>
          </cell>
          <cell r="G413" t="str">
            <v/>
          </cell>
        </row>
        <row r="414">
          <cell r="A414" t="str">
            <v>Factores Ergonomicos 33</v>
          </cell>
          <cell r="B414" t="str">
            <v>Posturas forzadas, manejo de cargas y movimientos repetitivos</v>
          </cell>
          <cell r="C414" t="str">
            <v>Otras bursitis prerotulianas</v>
          </cell>
          <cell r="D414" t="str">
            <v/>
          </cell>
          <cell r="E414" t="str">
            <v/>
          </cell>
          <cell r="F414" t="str">
            <v>Otras bursitis prerotulianas</v>
          </cell>
          <cell r="G414" t="str">
            <v/>
          </cell>
        </row>
        <row r="415">
          <cell r="A415" t="str">
            <v>Factores Ergonomicos 34</v>
          </cell>
          <cell r="B415" t="str">
            <v>Posturas forzadas, manejo de cargas y movimientos repetitivos</v>
          </cell>
          <cell r="C415" t="str">
            <v>Otras bursitisde la rodilla</v>
          </cell>
          <cell r="D415" t="str">
            <v/>
          </cell>
          <cell r="E415" t="str">
            <v/>
          </cell>
          <cell r="F415" t="str">
            <v>Otras bursitisde la rodilla</v>
          </cell>
          <cell r="G415" t="str">
            <v/>
          </cell>
        </row>
        <row r="416">
          <cell r="A416" t="str">
            <v>Factores Ergonomicos 35</v>
          </cell>
          <cell r="B416" t="str">
            <v>Posturas forzadas, manejo de cargas y movimientos repetitivos</v>
          </cell>
          <cell r="C416" t="str">
            <v>Otros trastornos de los tejidos blandos relacionados con el uso, o uso excesivo y a presión</v>
          </cell>
          <cell r="D416" t="str">
            <v/>
          </cell>
          <cell r="E416" t="str">
            <v/>
          </cell>
          <cell r="F416" t="str">
            <v>Otros trastornos de los tejidos blandos relacionados con el uso, o uso excesivo y a presión</v>
          </cell>
          <cell r="G416" t="str">
            <v/>
          </cell>
        </row>
        <row r="417">
          <cell r="A417" t="str">
            <v>Factores Ergonomicos 36</v>
          </cell>
          <cell r="B417" t="str">
            <v>Posturas forzadas, manejo de cargas y movimientos repetitivos</v>
          </cell>
          <cell r="C417" t="str">
            <v>Trastorno no especificado de los tejidos blandos relacionados con el uso, o uso excesivo y a presión</v>
          </cell>
          <cell r="D417" t="str">
            <v/>
          </cell>
          <cell r="E417" t="str">
            <v/>
          </cell>
          <cell r="F417" t="str">
            <v>Trastorno no especificado de los tejidos blandos relacionados con el uso, o uso excesivo y a presión</v>
          </cell>
          <cell r="G417" t="str">
            <v/>
          </cell>
        </row>
        <row r="418">
          <cell r="A418" t="str">
            <v>Factores Ergonomicos 37</v>
          </cell>
          <cell r="B418" t="str">
            <v>Posturas forzadas, manejo de cargas y movimientos repetitivos</v>
          </cell>
          <cell r="C418" t="str">
            <v>Fibromatosis de la fascia palmar: ,"Contractura de Dupuytren"</v>
          </cell>
          <cell r="D418" t="str">
            <v/>
          </cell>
          <cell r="E418" t="str">
            <v/>
          </cell>
          <cell r="F418" t="str">
            <v>Fibromatosis de la fascia palmar: ,"Contractura de Dupuytren"</v>
          </cell>
          <cell r="G418" t="str">
            <v/>
          </cell>
        </row>
        <row r="419">
          <cell r="A419" t="str">
            <v>Factores Ergonomicos 38</v>
          </cell>
          <cell r="B419" t="str">
            <v>Posturas forzadas, manejo de cargas y movimientos repetitivos</v>
          </cell>
          <cell r="C419" t="str">
            <v>Lesiones de hombro</v>
          </cell>
          <cell r="D419" t="str">
            <v/>
          </cell>
          <cell r="E419" t="str">
            <v/>
          </cell>
          <cell r="F419" t="str">
            <v>Lesiones de hombro</v>
          </cell>
          <cell r="G419" t="str">
            <v/>
          </cell>
        </row>
        <row r="420">
          <cell r="A420" t="str">
            <v>Factores Ergonomicos 39</v>
          </cell>
          <cell r="B420" t="str">
            <v>Posturas forzadas, manejo de cargas y movimientos repetitivos</v>
          </cell>
          <cell r="C420" t="str">
            <v>Capsulitis adhesiva de hombro (hombro congelado, periartritis de hombro)</v>
          </cell>
          <cell r="D420" t="str">
            <v/>
          </cell>
          <cell r="E420" t="str">
            <v/>
          </cell>
          <cell r="F420" t="str">
            <v>Capsulitis adhesiva de hombro (hombro congelado, periartritis de hombro)</v>
          </cell>
          <cell r="G420" t="str">
            <v/>
          </cell>
        </row>
        <row r="421">
          <cell r="A421" t="str">
            <v>Factores Ergonomicos 40</v>
          </cell>
          <cell r="B421" t="str">
            <v>Posturas forzadas, manejo de cargas y movimientos repetitivos</v>
          </cell>
          <cell r="C421" t="str">
            <v>Síndrome de manguito rotador o síndrome de supraespinoso</v>
          </cell>
          <cell r="D421" t="str">
            <v/>
          </cell>
          <cell r="E421" t="str">
            <v/>
          </cell>
          <cell r="F421" t="str">
            <v>Síndrome de manguito rotador o síndrome de supraespinoso</v>
          </cell>
          <cell r="G421" t="str">
            <v/>
          </cell>
        </row>
        <row r="422">
          <cell r="A422" t="str">
            <v>Factores Ergonomicos 41</v>
          </cell>
          <cell r="B422" t="str">
            <v>Posturas forzadas, manejo de cargas y movimientos repetitivos</v>
          </cell>
          <cell r="C422" t="str">
            <v>Tendinitis bicipital</v>
          </cell>
          <cell r="D422" t="str">
            <v/>
          </cell>
          <cell r="E422" t="str">
            <v/>
          </cell>
          <cell r="F422" t="str">
            <v>Tendinitis bicipital</v>
          </cell>
          <cell r="G422" t="str">
            <v/>
          </cell>
        </row>
        <row r="423">
          <cell r="A423" t="str">
            <v>Factores Ergonomicos 42</v>
          </cell>
          <cell r="B423" t="str">
            <v>Posturas forzadas, manejo de cargas y movimientos repetitivos</v>
          </cell>
          <cell r="C423" t="str">
            <v>Tendinitis calcificante de hombro</v>
          </cell>
          <cell r="D423" t="str">
            <v/>
          </cell>
          <cell r="E423" t="str">
            <v/>
          </cell>
          <cell r="F423" t="str">
            <v>Tendinitis calcificante de hombro</v>
          </cell>
          <cell r="G423" t="str">
            <v/>
          </cell>
        </row>
        <row r="424">
          <cell r="A424" t="str">
            <v>Factores Ergonomicos 43</v>
          </cell>
          <cell r="B424" t="str">
            <v>Posturas forzadas, manejo de cargas y movimientos repetitivos</v>
          </cell>
          <cell r="C424" t="str">
            <v>Bursitis de hombro</v>
          </cell>
          <cell r="D424" t="str">
            <v/>
          </cell>
          <cell r="E424" t="str">
            <v/>
          </cell>
          <cell r="F424" t="str">
            <v>Bursitis de hombro</v>
          </cell>
          <cell r="G424" t="str">
            <v/>
          </cell>
        </row>
        <row r="425">
          <cell r="A425" t="str">
            <v>Factores Ergonomicos 44</v>
          </cell>
          <cell r="B425" t="str">
            <v>Posturas forzadas, manejo de cargas y movimientos repetitivos</v>
          </cell>
          <cell r="C425" t="str">
            <v>Otras lesiones de hombro</v>
          </cell>
          <cell r="D425" t="str">
            <v/>
          </cell>
          <cell r="E425" t="str">
            <v/>
          </cell>
          <cell r="F425" t="str">
            <v>Otras lesiones de hombro</v>
          </cell>
          <cell r="G425" t="str">
            <v/>
          </cell>
        </row>
        <row r="426">
          <cell r="A426" t="str">
            <v>Factores Ergonomicos 45</v>
          </cell>
          <cell r="B426" t="str">
            <v>Posturas forzadas, manejo de cargas y movimientos repetitivos</v>
          </cell>
          <cell r="C426" t="str">
            <v>Lesiones de hombro no especificadas</v>
          </cell>
          <cell r="D426" t="str">
            <v/>
          </cell>
          <cell r="E426" t="str">
            <v/>
          </cell>
          <cell r="F426" t="str">
            <v>Lesiones de hombro no especificadas</v>
          </cell>
          <cell r="G426" t="str">
            <v/>
          </cell>
        </row>
        <row r="427">
          <cell r="A427" t="str">
            <v>Factores Ergonomicos 46</v>
          </cell>
          <cell r="B427" t="str">
            <v>Posturas forzadas, manejo de cargas y movimientos repetitivos</v>
          </cell>
          <cell r="C427" t="str">
            <v>Otras entesopatras</v>
          </cell>
          <cell r="D427" t="str">
            <v/>
          </cell>
          <cell r="E427" t="str">
            <v/>
          </cell>
          <cell r="F427" t="str">
            <v>Otras entesopatras</v>
          </cell>
          <cell r="G427" t="str">
            <v/>
          </cell>
        </row>
        <row r="428">
          <cell r="A428" t="str">
            <v>Factores Ergonomicos 47</v>
          </cell>
          <cell r="B428" t="str">
            <v>Posturas forzadas, manejo de cargas y movimientos repetitivos</v>
          </cell>
          <cell r="C428" t="str">
            <v>Mialgia</v>
          </cell>
          <cell r="D428" t="str">
            <v/>
          </cell>
          <cell r="E428" t="str">
            <v/>
          </cell>
          <cell r="F428" t="str">
            <v>Mialgia</v>
          </cell>
          <cell r="G428" t="str">
            <v/>
          </cell>
        </row>
        <row r="429">
          <cell r="A429" t="str">
            <v>Factores Ergonomicos 48</v>
          </cell>
          <cell r="B429" t="str">
            <v>Posturas forzadas, manejo de cargas y movimientos repetitivos</v>
          </cell>
          <cell r="C429" t="str">
            <v>Epicondilitis media (Codo
del golfista)</v>
          </cell>
          <cell r="D429" t="str">
            <v/>
          </cell>
          <cell r="E429" t="str">
            <v/>
          </cell>
          <cell r="F429" t="str">
            <v>Epicondilitis media (Codo
del golfista)</v>
          </cell>
          <cell r="G429" t="str">
            <v/>
          </cell>
        </row>
        <row r="430">
          <cell r="A430" t="str">
            <v>Factores Ergonomicos 49</v>
          </cell>
          <cell r="B430" t="str">
            <v>Posturas forzadas, manejo de cargas y movimientos repetitivos del brazo</v>
          </cell>
          <cell r="C430" t="str">
            <v>Epicondilitis lateral (codo de tenista)</v>
          </cell>
          <cell r="D430" t="str">
            <v/>
          </cell>
          <cell r="E430" t="str">
            <v/>
          </cell>
          <cell r="F430" t="str">
            <v>Epicondilitis lateral (codo de tenista)</v>
          </cell>
          <cell r="G430" t="str">
            <v/>
          </cell>
        </row>
        <row r="431">
          <cell r="A431" t="str">
            <v>Factores Ergonomicos 50</v>
          </cell>
          <cell r="B431" t="str">
            <v>Posturas forzadas, aplicación de fuerzas en movimientos repetitivos del brazo</v>
          </cell>
          <cell r="C431" t="str">
            <v>Otros trastornos especificados de los tejidos blandos</v>
          </cell>
          <cell r="D431" t="str">
            <v/>
          </cell>
          <cell r="E431" t="str">
            <v/>
          </cell>
          <cell r="F431" t="str">
            <v>Otros trastornos especificados de los tejidos blandos</v>
          </cell>
          <cell r="G431" t="str">
            <v/>
          </cell>
        </row>
        <row r="432">
          <cell r="A432" t="str">
            <v>Factores Ergonomicos 51</v>
          </cell>
          <cell r="B432" t="str">
            <v>Posturas forzadas, aplicación de fuerzas en movimientos</v>
          </cell>
          <cell r="C432" t="str">
            <v>Trastornos de disco cervical</v>
          </cell>
          <cell r="D432" t="str">
            <v/>
          </cell>
          <cell r="E432" t="str">
            <v/>
          </cell>
          <cell r="F432" t="str">
            <v>Trastornos de disco cervical</v>
          </cell>
          <cell r="G432" t="str">
            <v/>
          </cell>
        </row>
        <row r="433">
          <cell r="A433" t="str">
            <v>Factores Ergonomicos 52</v>
          </cell>
          <cell r="B433" t="str">
            <v>Posturas forzadas, aplicación de fuerzas en movimientos</v>
          </cell>
          <cell r="C433" t="str">
            <v>Trastorno de disco Cervical con mielopatía</v>
          </cell>
          <cell r="D433" t="str">
            <v/>
          </cell>
          <cell r="E433" t="str">
            <v/>
          </cell>
          <cell r="F433" t="str">
            <v>Trastorno de disco Cervical con mielopatía</v>
          </cell>
          <cell r="G433" t="str">
            <v/>
          </cell>
        </row>
        <row r="434">
          <cell r="A434" t="str">
            <v>Factores Ergonomicos 53</v>
          </cell>
          <cell r="B434" t="str">
            <v>Posturas forzadas, aplicación de fuerzas en movimientos</v>
          </cell>
          <cell r="C434" t="str">
            <v>Trastorno de disco cervical con radiculopatia</v>
          </cell>
          <cell r="D434" t="str">
            <v/>
          </cell>
          <cell r="E434" t="str">
            <v/>
          </cell>
          <cell r="F434" t="str">
            <v>Trastorno de disco cervical con radiculopatia</v>
          </cell>
          <cell r="G434" t="str">
            <v/>
          </cell>
        </row>
        <row r="435">
          <cell r="A435" t="str">
            <v>Factores Ergonomicos 54</v>
          </cell>
          <cell r="B435" t="str">
            <v>Posturas forzadas, aplicación de fuerzas en movimientos</v>
          </cell>
          <cell r="C435" t="str">
            <v>Otros desplazamientos de disco cervical</v>
          </cell>
          <cell r="D435" t="str">
            <v/>
          </cell>
          <cell r="E435" t="str">
            <v/>
          </cell>
          <cell r="F435" t="str">
            <v>Otros desplazamientos de disco cervical</v>
          </cell>
          <cell r="G435" t="str">
            <v/>
          </cell>
        </row>
        <row r="436">
          <cell r="A436" t="str">
            <v>Factores Ergonomicos 55</v>
          </cell>
          <cell r="B436" t="str">
            <v>Posturas forzadas, aplicación de fuerzas en movimientos</v>
          </cell>
          <cell r="C436" t="str">
            <v>Otras degeneraciones de disco cervical</v>
          </cell>
          <cell r="D436" t="str">
            <v/>
          </cell>
          <cell r="E436" t="str">
            <v/>
          </cell>
          <cell r="F436" t="str">
            <v>Otras degeneraciones de disco cervical</v>
          </cell>
          <cell r="G436" t="str">
            <v/>
          </cell>
        </row>
        <row r="437">
          <cell r="A437" t="str">
            <v>Factores Ergonomicos 56</v>
          </cell>
          <cell r="B437" t="str">
            <v>Posturas forzadas, aplicación de fuerzas en movimientos</v>
          </cell>
          <cell r="C437" t="str">
            <v>Otros trastornos de disco cervical</v>
          </cell>
          <cell r="D437" t="str">
            <v/>
          </cell>
          <cell r="E437" t="str">
            <v/>
          </cell>
          <cell r="F437" t="str">
            <v>Otros trastornos de disco cervical</v>
          </cell>
          <cell r="G437" t="str">
            <v/>
          </cell>
        </row>
        <row r="438">
          <cell r="A438" t="str">
            <v>Factores Ergonomicos 57</v>
          </cell>
          <cell r="B438" t="str">
            <v>Posturas forzadas, aplicación de fuerzas en movimientos</v>
          </cell>
          <cell r="C438" t="str">
            <v>Trastorno de disco cervical, no especificado</v>
          </cell>
          <cell r="D438" t="str">
            <v/>
          </cell>
          <cell r="E438" t="str">
            <v/>
          </cell>
          <cell r="F438" t="str">
            <v>Trastorno de disco cervical, no especificado</v>
          </cell>
          <cell r="G438" t="str">
            <v/>
          </cell>
        </row>
        <row r="439">
          <cell r="A439" t="str">
            <v>Factores Ergonomicos 58</v>
          </cell>
          <cell r="B439" t="str">
            <v>Posturas forzadas, aplicación de fuerzas en movimientos</v>
          </cell>
          <cell r="C439" t="str">
            <v>Otros trastornos de los discos intervertebrales</v>
          </cell>
          <cell r="D439" t="str">
            <v/>
          </cell>
          <cell r="E439" t="str">
            <v/>
          </cell>
          <cell r="F439" t="str">
            <v>Otros trastornos de los discos intervertebrales</v>
          </cell>
          <cell r="G439" t="str">
            <v/>
          </cell>
        </row>
        <row r="440">
          <cell r="A440" t="str">
            <v>Factores Ergonomicos 59</v>
          </cell>
          <cell r="B440" t="str">
            <v>Posturas forzadas, aplicación de fuerzas en movimientos</v>
          </cell>
          <cell r="C440" t="str">
            <v>Trastornos de discos lumbares y otros, con mielopatia</v>
          </cell>
          <cell r="D440" t="str">
            <v/>
          </cell>
          <cell r="E440" t="str">
            <v/>
          </cell>
          <cell r="F440" t="str">
            <v>Trastornos de discos lumbares y otros, con mielopatia</v>
          </cell>
          <cell r="G440" t="str">
            <v/>
          </cell>
        </row>
        <row r="441">
          <cell r="A441" t="str">
            <v>Factores Ergonomicos 60</v>
          </cell>
          <cell r="B441" t="str">
            <v>Posturas forzadas, aplicación de fuerzas en movimientos</v>
          </cell>
          <cell r="C441" t="str">
            <v>Trastornos de disco lumbar y otros, con radiculopatía</v>
          </cell>
          <cell r="D441" t="str">
            <v/>
          </cell>
          <cell r="E441" t="str">
            <v/>
          </cell>
          <cell r="F441" t="str">
            <v>Trastornos de disco lumbar y otros, con radiculopatía</v>
          </cell>
          <cell r="G441" t="str">
            <v/>
          </cell>
        </row>
        <row r="442">
          <cell r="A442" t="str">
            <v>Factores Ergonomicos 61</v>
          </cell>
          <cell r="B442" t="str">
            <v>Posturas forzadas, aplicación de fuerzas en movimientos</v>
          </cell>
          <cell r="C442" t="str">
            <v>Otros desplazamientos especificados de disco intervertebral</v>
          </cell>
          <cell r="D442" t="str">
            <v/>
          </cell>
          <cell r="E442" t="str">
            <v/>
          </cell>
          <cell r="F442" t="str">
            <v>Otros desplazamientos especificados de disco intervertebral</v>
          </cell>
          <cell r="G442" t="str">
            <v/>
          </cell>
        </row>
        <row r="443">
          <cell r="A443" t="str">
            <v>Factores Ergonomicos 62</v>
          </cell>
          <cell r="B443" t="str">
            <v>Posturas forzadas, aplicación de fuerzas en movimientos</v>
          </cell>
          <cell r="C443" t="str">
            <v>Otras degeneraciones especificadas de disco intervertebral</v>
          </cell>
          <cell r="D443" t="str">
            <v/>
          </cell>
          <cell r="E443" t="str">
            <v/>
          </cell>
          <cell r="F443" t="str">
            <v>Otras degeneraciones especificadas de disco intervertebral</v>
          </cell>
          <cell r="G443" t="str">
            <v/>
          </cell>
        </row>
        <row r="444">
          <cell r="A444" t="str">
            <v>Factores Ergonomicos 63</v>
          </cell>
          <cell r="B444" t="str">
            <v>Posturas forzadas, aplicación de fuerzas en movimientos</v>
          </cell>
          <cell r="C444" t="str">
            <v>Otros trastornos especificados de los discos intervertebrales</v>
          </cell>
          <cell r="D444" t="str">
            <v/>
          </cell>
          <cell r="E444" t="str">
            <v/>
          </cell>
          <cell r="F444" t="str">
            <v>Otros trastornos especificados de los discos intervertebrales</v>
          </cell>
          <cell r="G444" t="str">
            <v/>
          </cell>
        </row>
        <row r="445">
          <cell r="A445" t="str">
            <v>Factores Ergonomicos 64</v>
          </cell>
          <cell r="B445" t="str">
            <v>Posturas forzadas, aplicación de fuerzas en movimientos</v>
          </cell>
          <cell r="C445" t="str">
            <v>Trastorno de los discos intervertebrales, no especificado</v>
          </cell>
          <cell r="D445" t="str">
            <v/>
          </cell>
          <cell r="E445" t="str">
            <v/>
          </cell>
          <cell r="F445" t="str">
            <v>Trastorno de los discos intervertebrales, no especificado</v>
          </cell>
          <cell r="G445" t="str">
            <v/>
          </cell>
        </row>
      </sheetData>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3"/>
  <sheetViews>
    <sheetView showGridLines="0" view="pageBreakPreview" zoomScale="80" zoomScaleNormal="80" zoomScaleSheetLayoutView="80" workbookViewId="0">
      <selection activeCell="C3" sqref="C3"/>
    </sheetView>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38" t="s">
        <v>1260</v>
      </c>
      <c r="D2" s="39"/>
      <c r="E2" s="39"/>
      <c r="F2" s="39"/>
      <c r="G2" s="40"/>
      <c r="K2" s="9"/>
      <c r="L2" s="9"/>
      <c r="M2" s="9"/>
      <c r="V2" s="9"/>
      <c r="AB2" s="10"/>
      <c r="AC2" s="6"/>
      <c r="AD2" s="6"/>
    </row>
    <row r="3" spans="1:30" s="8" customFormat="1" ht="15" customHeight="1">
      <c r="A3" s="5"/>
      <c r="B3" s="6"/>
      <c r="C3" s="41" t="s">
        <v>1197</v>
      </c>
      <c r="D3" s="42"/>
      <c r="E3" s="42"/>
      <c r="F3" s="42"/>
      <c r="G3" s="43"/>
      <c r="K3" s="9"/>
      <c r="L3" s="9"/>
      <c r="M3" s="9"/>
      <c r="V3" s="9"/>
      <c r="AB3" s="10"/>
      <c r="AC3" s="6"/>
      <c r="AD3" s="6"/>
    </row>
    <row r="4" spans="1:30" s="8" customFormat="1" ht="15" customHeight="1" thickBot="1">
      <c r="A4" s="5"/>
      <c r="B4" s="6"/>
      <c r="C4" s="44" t="s">
        <v>1198</v>
      </c>
      <c r="D4" s="45"/>
      <c r="E4" s="45"/>
      <c r="F4" s="45"/>
      <c r="G4" s="46"/>
      <c r="K4" s="9"/>
      <c r="L4" s="9"/>
      <c r="M4" s="9"/>
      <c r="V4" s="9"/>
      <c r="AB4" s="10"/>
      <c r="AC4" s="6"/>
      <c r="AD4" s="6"/>
    </row>
    <row r="5" spans="1:30" s="8" customFormat="1" ht="11.25" customHeight="1">
      <c r="A5" s="5"/>
      <c r="B5" s="6"/>
      <c r="C5" s="11" t="s">
        <v>1196</v>
      </c>
      <c r="E5" s="129"/>
      <c r="F5" s="129"/>
      <c r="G5" s="129"/>
      <c r="H5" s="7"/>
      <c r="I5" s="7"/>
      <c r="K5" s="9"/>
      <c r="L5" s="9"/>
      <c r="M5" s="9"/>
      <c r="V5" s="9"/>
      <c r="AB5" s="10"/>
      <c r="AC5" s="6"/>
      <c r="AD5" s="6"/>
    </row>
    <row r="6" spans="1:30" s="8" customFormat="1" ht="11.25" customHeight="1">
      <c r="A6" s="5"/>
      <c r="B6" s="6"/>
      <c r="C6" s="11"/>
      <c r="E6" s="13"/>
      <c r="F6" s="13"/>
      <c r="G6" s="13"/>
      <c r="H6" s="7"/>
      <c r="I6" s="7"/>
      <c r="K6" s="9"/>
      <c r="L6" s="9"/>
      <c r="M6" s="9"/>
      <c r="V6" s="9"/>
      <c r="AB6" s="10"/>
      <c r="AC6" s="6"/>
      <c r="AD6" s="6"/>
    </row>
    <row r="7" spans="1:30" s="8" customFormat="1" ht="11.25" customHeight="1" thickBot="1">
      <c r="A7" s="5"/>
      <c r="B7" s="6"/>
      <c r="C7" s="11"/>
      <c r="E7" s="13"/>
      <c r="F7" s="13"/>
      <c r="G7" s="13"/>
      <c r="H7" s="7"/>
      <c r="I7" s="7"/>
      <c r="K7" s="9"/>
      <c r="L7" s="9"/>
      <c r="M7" s="9"/>
      <c r="V7" s="9"/>
      <c r="AB7" s="10"/>
      <c r="AC7" s="6"/>
      <c r="AD7" s="6"/>
    </row>
    <row r="8" spans="1:30" ht="17.25" customHeight="1" thickBot="1">
      <c r="A8" s="111" t="s">
        <v>11</v>
      </c>
      <c r="B8" s="114" t="s">
        <v>12</v>
      </c>
      <c r="C8" s="130" t="s">
        <v>0</v>
      </c>
      <c r="D8" s="130"/>
      <c r="E8" s="130"/>
      <c r="F8" s="130"/>
      <c r="G8" s="121" t="s">
        <v>1</v>
      </c>
      <c r="H8" s="122"/>
      <c r="I8" s="123"/>
      <c r="J8" s="131" t="s">
        <v>2</v>
      </c>
      <c r="K8" s="128" t="s">
        <v>3</v>
      </c>
      <c r="L8" s="128"/>
      <c r="M8" s="128"/>
      <c r="N8" s="128" t="s">
        <v>4</v>
      </c>
      <c r="O8" s="128"/>
      <c r="P8" s="128"/>
      <c r="Q8" s="128"/>
      <c r="R8" s="128"/>
      <c r="S8" s="128"/>
      <c r="T8" s="128"/>
      <c r="U8" s="128" t="s">
        <v>5</v>
      </c>
      <c r="V8" s="128" t="s">
        <v>6</v>
      </c>
      <c r="W8" s="132"/>
      <c r="X8" s="127" t="s">
        <v>7</v>
      </c>
      <c r="Y8" s="127"/>
      <c r="Z8" s="127"/>
      <c r="AA8" s="127"/>
      <c r="AB8" s="127"/>
      <c r="AC8" s="127"/>
      <c r="AD8" s="127"/>
    </row>
    <row r="9" spans="1:30" ht="15.75" customHeight="1" thickBot="1">
      <c r="A9" s="112"/>
      <c r="B9" s="115"/>
      <c r="C9" s="130"/>
      <c r="D9" s="130"/>
      <c r="E9" s="130"/>
      <c r="F9" s="130"/>
      <c r="G9" s="124"/>
      <c r="H9" s="125"/>
      <c r="I9" s="126"/>
      <c r="J9" s="131"/>
      <c r="K9" s="128"/>
      <c r="L9" s="128"/>
      <c r="M9" s="128"/>
      <c r="N9" s="128"/>
      <c r="O9" s="128"/>
      <c r="P9" s="128"/>
      <c r="Q9" s="128"/>
      <c r="R9" s="128"/>
      <c r="S9" s="128"/>
      <c r="T9" s="128"/>
      <c r="U9" s="132"/>
      <c r="V9" s="132"/>
      <c r="W9" s="132"/>
      <c r="X9" s="127"/>
      <c r="Y9" s="127"/>
      <c r="Z9" s="127"/>
      <c r="AA9" s="127"/>
      <c r="AB9" s="127"/>
      <c r="AC9" s="127"/>
      <c r="AD9" s="127"/>
    </row>
    <row r="10" spans="1:30" ht="39" thickBot="1">
      <c r="A10" s="113"/>
      <c r="B10" s="116"/>
      <c r="C10" s="20" t="s">
        <v>13</v>
      </c>
      <c r="D10" s="20" t="s">
        <v>14</v>
      </c>
      <c r="E10" s="20" t="s">
        <v>1077</v>
      </c>
      <c r="F10" s="20" t="s">
        <v>15</v>
      </c>
      <c r="G10" s="20" t="s">
        <v>16</v>
      </c>
      <c r="H10" s="133" t="s">
        <v>17</v>
      </c>
      <c r="I10" s="134"/>
      <c r="J10" s="131"/>
      <c r="K10" s="20" t="s">
        <v>18</v>
      </c>
      <c r="L10" s="20" t="s">
        <v>19</v>
      </c>
      <c r="M10" s="20" t="s">
        <v>20</v>
      </c>
      <c r="N10" s="20" t="s">
        <v>21</v>
      </c>
      <c r="O10" s="20" t="s">
        <v>22</v>
      </c>
      <c r="P10" s="20" t="s">
        <v>37</v>
      </c>
      <c r="Q10" s="20" t="s">
        <v>36</v>
      </c>
      <c r="R10" s="20" t="s">
        <v>23</v>
      </c>
      <c r="S10" s="20" t="s">
        <v>38</v>
      </c>
      <c r="T10" s="20" t="s">
        <v>24</v>
      </c>
      <c r="U10" s="20" t="s">
        <v>25</v>
      </c>
      <c r="V10" s="20" t="s">
        <v>39</v>
      </c>
      <c r="W10" s="20" t="s">
        <v>26</v>
      </c>
      <c r="X10" s="20" t="s">
        <v>8</v>
      </c>
      <c r="Y10" s="20" t="s">
        <v>9</v>
      </c>
      <c r="Z10" s="20" t="s">
        <v>10</v>
      </c>
      <c r="AA10" s="20" t="s">
        <v>31</v>
      </c>
      <c r="AB10" s="20" t="s">
        <v>27</v>
      </c>
      <c r="AC10" s="20" t="s">
        <v>28</v>
      </c>
      <c r="AD10" s="36" t="s">
        <v>29</v>
      </c>
    </row>
    <row r="11" spans="1:30" ht="63.75" customHeight="1">
      <c r="A11" s="78" t="s">
        <v>1227</v>
      </c>
      <c r="B11" s="78" t="s">
        <v>1228</v>
      </c>
      <c r="C11" s="90" t="s">
        <v>1199</v>
      </c>
      <c r="D11" s="93" t="s">
        <v>1200</v>
      </c>
      <c r="E11" s="96" t="s">
        <v>1040</v>
      </c>
      <c r="F11" s="96" t="s">
        <v>1201</v>
      </c>
      <c r="G11" s="60" t="str">
        <f>VLOOKUP(H11,PELIGROS!A$1:G$445,2,0)</f>
        <v>Bacterias</v>
      </c>
      <c r="H11" s="26" t="s">
        <v>113</v>
      </c>
      <c r="I11" s="26" t="s">
        <v>1253</v>
      </c>
      <c r="J11" s="60" t="str">
        <f>VLOOKUP(H11,PELIGROS!A$2:G$445,3,0)</f>
        <v>Infecciones Bacterianas</v>
      </c>
      <c r="K11" s="61"/>
      <c r="L11" s="60" t="str">
        <f>VLOOKUP(H11,PELIGROS!A$2:G$445,4,0)</f>
        <v>N/A</v>
      </c>
      <c r="M11" s="60" t="str">
        <f>VLOOKUP(H11,PELIGROS!A$2:G$445,5,0)</f>
        <v>Vacunación</v>
      </c>
      <c r="N11" s="61">
        <v>2</v>
      </c>
      <c r="O11" s="62">
        <v>3</v>
      </c>
      <c r="P11" s="62">
        <v>10</v>
      </c>
      <c r="Q11" s="62">
        <f>N11*O11</f>
        <v>6</v>
      </c>
      <c r="R11" s="62">
        <f>P11*Q11</f>
        <v>60</v>
      </c>
      <c r="S11" s="26" t="str">
        <f>IF(Q11=40,"MA-40",IF(Q11=30,"MA-30",IF(Q11=20,"A-20",IF(Q11=10,"A-10",IF(Q11=24,"MA-24",IF(Q11=18,"A-18",IF(Q11=12,"A-12",IF(Q11=6,"M-6",IF(Q11=8,"M-8",IF(Q11=6,"M-6",IF(Q11=4,"B-4",IF(Q11=2,"B-2",))))))))))))</f>
        <v>M-6</v>
      </c>
      <c r="T11" s="58" t="str">
        <f>IF(R11&lt;=20,"IV",IF(R11&lt;=120,"III",IF(R11&lt;=500,"II",IF(R11&lt;=4000,"I"))))</f>
        <v>III</v>
      </c>
      <c r="U11" s="58" t="str">
        <f>IF(T11=0,"",IF(T11="IV","Aceptable",IF(T11="III","Mejorable",IF(T11="II","No Aceptable o Aceptable Con Control Especifico",IF(T11="I","No Aceptable","")))))</f>
        <v>Mejorable</v>
      </c>
      <c r="V11" s="88">
        <v>1</v>
      </c>
      <c r="W11" s="60" t="str">
        <f>VLOOKUP(H11,PELIGROS!A$2:G$445,6,0)</f>
        <v xml:space="preserve">Enfermedades Infectocontagiosas
</v>
      </c>
      <c r="X11" s="61"/>
      <c r="Y11" s="61"/>
      <c r="Z11" s="61"/>
      <c r="AA11" s="60"/>
      <c r="AB11" s="60" t="str">
        <f>VLOOKUP(H11,PELIGROS!A$2:G$445,7,0)</f>
        <v>Autocuidado</v>
      </c>
      <c r="AC11" s="88" t="s">
        <v>1202</v>
      </c>
      <c r="AD11" s="90" t="s">
        <v>1203</v>
      </c>
    </row>
    <row r="12" spans="1:30" ht="25.5">
      <c r="A12" s="79"/>
      <c r="B12" s="79"/>
      <c r="C12" s="91"/>
      <c r="D12" s="94"/>
      <c r="E12" s="97"/>
      <c r="F12" s="97"/>
      <c r="G12" s="14" t="str">
        <f>VLOOKUP(H12,PELIGROS!A$1:G$445,2,0)</f>
        <v>Virus</v>
      </c>
      <c r="H12" s="27" t="s">
        <v>122</v>
      </c>
      <c r="I12" s="27" t="s">
        <v>1253</v>
      </c>
      <c r="J12" s="14" t="str">
        <f>VLOOKUP(H12,PELIGROS!A$2:G$445,3,0)</f>
        <v>Infecciones Virales</v>
      </c>
      <c r="K12" s="15"/>
      <c r="L12" s="14" t="str">
        <f>VLOOKUP(H12,PELIGROS!A$2:G$445,4,0)</f>
        <v>N/A</v>
      </c>
      <c r="M12" s="14" t="str">
        <f>VLOOKUP(H12,PELIGROS!A$2:G$445,5,0)</f>
        <v>Vacunación</v>
      </c>
      <c r="N12" s="15">
        <v>2</v>
      </c>
      <c r="O12" s="16">
        <v>3</v>
      </c>
      <c r="P12" s="16">
        <v>10</v>
      </c>
      <c r="Q12" s="16">
        <f t="shared" ref="Q12:Q65" si="0">N12*O12</f>
        <v>6</v>
      </c>
      <c r="R12" s="16">
        <f t="shared" ref="R12:R65" si="1">P12*Q12</f>
        <v>60</v>
      </c>
      <c r="S12" s="27" t="str">
        <f t="shared" ref="S12:S65" si="2">IF(Q12=40,"MA-40",IF(Q12=30,"MA-30",IF(Q12=20,"A-20",IF(Q12=10,"A-10",IF(Q12=24,"MA-24",IF(Q12=18,"A-18",IF(Q12=12,"A-12",IF(Q12=6,"M-6",IF(Q12=8,"M-8",IF(Q12=6,"M-6",IF(Q12=4,"B-4",IF(Q12=2,"B-2",))))))))))))</f>
        <v>M-6</v>
      </c>
      <c r="T12" s="59" t="str">
        <f t="shared" ref="T12:T65" si="3">IF(R12&lt;=20,"IV",IF(R12&lt;=120,"III",IF(R12&lt;=500,"II",IF(R12&lt;=4000,"I"))))</f>
        <v>III</v>
      </c>
      <c r="U12" s="59" t="str">
        <f t="shared" ref="U12:U65" si="4">IF(T12=0,"",IF(T12="IV","Aceptable",IF(T12="III","Mejorable",IF(T12="II","No Aceptable o Aceptable Con Control Especifico",IF(T12="I","No Aceptable","")))))</f>
        <v>Mejorable</v>
      </c>
      <c r="V12" s="89"/>
      <c r="W12" s="14" t="str">
        <f>VLOOKUP(H12,PELIGROS!A$2:G$445,6,0)</f>
        <v xml:space="preserve">Enfermedades Infectocontagiosas
</v>
      </c>
      <c r="X12" s="15"/>
      <c r="Y12" s="15"/>
      <c r="Z12" s="15"/>
      <c r="AA12" s="14"/>
      <c r="AB12" s="14" t="str">
        <f>VLOOKUP(H12,PELIGROS!A$2:G$445,7,0)</f>
        <v>Autocuidado</v>
      </c>
      <c r="AC12" s="89"/>
      <c r="AD12" s="91"/>
    </row>
    <row r="13" spans="1:30" ht="51">
      <c r="A13" s="79"/>
      <c r="B13" s="79"/>
      <c r="C13" s="91"/>
      <c r="D13" s="94"/>
      <c r="E13" s="97"/>
      <c r="F13" s="97"/>
      <c r="G13" s="14" t="str">
        <f>VLOOKUP(H13,PELIGROS!A$1:G$445,2,0)</f>
        <v>AUSENCIA O EXCESO DE LUZ EN UN AMBIENTE</v>
      </c>
      <c r="H13" s="27" t="s">
        <v>155</v>
      </c>
      <c r="I13" s="27" t="s">
        <v>1254</v>
      </c>
      <c r="J13" s="14" t="str">
        <f>VLOOKUP(H13,PELIGROS!A$2:G$445,3,0)</f>
        <v>DISMINUCIÓN AGUDEZA VISUAL, CANSANCIO VISUAL</v>
      </c>
      <c r="K13" s="15"/>
      <c r="L13" s="14" t="str">
        <f>VLOOKUP(H13,PELIGROS!A$2:G$445,4,0)</f>
        <v>Inspecciones planeadas e inspecciones no planeadas, procedimientos de programas de seguridad y salud en el trabajo</v>
      </c>
      <c r="M13" s="14" t="str">
        <f>VLOOKUP(H13,PELIGROS!A$2:G$445,5,0)</f>
        <v>N/A</v>
      </c>
      <c r="N13" s="15">
        <v>2</v>
      </c>
      <c r="O13" s="16">
        <v>4</v>
      </c>
      <c r="P13" s="16">
        <v>10</v>
      </c>
      <c r="Q13" s="16">
        <f t="shared" ref="Q13" si="5">N13*O13</f>
        <v>8</v>
      </c>
      <c r="R13" s="16">
        <f t="shared" ref="R13" si="6">P13*Q13</f>
        <v>80</v>
      </c>
      <c r="S13" s="27" t="str">
        <f t="shared" ref="S13" si="7">IF(Q13=40,"MA-40",IF(Q13=30,"MA-30",IF(Q13=20,"A-20",IF(Q13=10,"A-10",IF(Q13=24,"MA-24",IF(Q13=18,"A-18",IF(Q13=12,"A-12",IF(Q13=6,"M-6",IF(Q13=8,"M-8",IF(Q13=6,"M-6",IF(Q13=4,"B-4",IF(Q13=2,"B-2",))))))))))))</f>
        <v>M-8</v>
      </c>
      <c r="T13" s="59" t="str">
        <f t="shared" ref="T13" si="8">IF(R13&lt;=20,"IV",IF(R13&lt;=120,"III",IF(R13&lt;=500,"II",IF(R13&lt;=4000,"I"))))</f>
        <v>III</v>
      </c>
      <c r="U13" s="59" t="str">
        <f t="shared" ref="U13" si="9">IF(T13=0,"",IF(T13="IV","Aceptable",IF(T13="III","Mejorable",IF(T13="II","No Aceptable o Aceptable Con Control Especifico",IF(T13="I","No Aceptable","")))))</f>
        <v>Mejorable</v>
      </c>
      <c r="V13" s="89"/>
      <c r="W13" s="14" t="str">
        <f>VLOOKUP(H13,PELIGROS!A$2:G$445,6,0)</f>
        <v>DISMINUCIÓN AGUDEZA VISUAL</v>
      </c>
      <c r="X13" s="15"/>
      <c r="Y13" s="15"/>
      <c r="Z13" s="15"/>
      <c r="AA13" s="14"/>
      <c r="AB13" s="14" t="str">
        <f>VLOOKUP(H13,PELIGROS!A$2:G$445,7,0)</f>
        <v>N/A</v>
      </c>
      <c r="AC13" s="15" t="s">
        <v>1216</v>
      </c>
      <c r="AD13" s="91"/>
    </row>
    <row r="14" spans="1:30" ht="36" customHeight="1">
      <c r="A14" s="79"/>
      <c r="B14" s="79"/>
      <c r="C14" s="91"/>
      <c r="D14" s="94"/>
      <c r="E14" s="97"/>
      <c r="F14" s="97"/>
      <c r="G14" s="14" t="str">
        <f>VLOOKUP(H14,PELIGROS!A$1:G$445,2,0)</f>
        <v>CONCENTRACIÓN EN ACTIVIDADES DE ALTO DESEMPEÑO MENTAL</v>
      </c>
      <c r="H14" s="27" t="s">
        <v>72</v>
      </c>
      <c r="I14" s="27" t="s">
        <v>1255</v>
      </c>
      <c r="J14" s="14" t="str">
        <f>VLOOKUP(H14,PELIGROS!A$2:G$445,3,0)</f>
        <v>ESTRÉS, CEFALEA, IRRITABILIDAD</v>
      </c>
      <c r="K14" s="15"/>
      <c r="L14" s="14" t="str">
        <f>VLOOKUP(H14,PELIGROS!A$2:G$445,4,0)</f>
        <v>N/A</v>
      </c>
      <c r="M14" s="14" t="str">
        <f>VLOOKUP(H14,PELIGROS!A$2:G$445,5,0)</f>
        <v>PVE PSICOSOCIAL</v>
      </c>
      <c r="N14" s="15">
        <v>2</v>
      </c>
      <c r="O14" s="16">
        <v>3</v>
      </c>
      <c r="P14" s="16">
        <v>10</v>
      </c>
      <c r="Q14" s="16">
        <f t="shared" si="0"/>
        <v>6</v>
      </c>
      <c r="R14" s="16">
        <f t="shared" si="1"/>
        <v>60</v>
      </c>
      <c r="S14" s="27" t="str">
        <f t="shared" si="2"/>
        <v>M-6</v>
      </c>
      <c r="T14" s="59" t="str">
        <f t="shared" si="3"/>
        <v>III</v>
      </c>
      <c r="U14" s="59" t="str">
        <f t="shared" si="4"/>
        <v>Mejorable</v>
      </c>
      <c r="V14" s="89"/>
      <c r="W14" s="14" t="str">
        <f>VLOOKUP(H14,PELIGROS!A$2:G$445,6,0)</f>
        <v>ESTRÉS</v>
      </c>
      <c r="X14" s="15"/>
      <c r="Y14" s="15"/>
      <c r="Z14" s="15"/>
      <c r="AA14" s="14"/>
      <c r="AB14" s="14" t="str">
        <f>VLOOKUP(H14,PELIGROS!A$2:G$445,7,0)</f>
        <v>N/A</v>
      </c>
      <c r="AC14" s="89" t="s">
        <v>1205</v>
      </c>
      <c r="AD14" s="91"/>
    </row>
    <row r="15" spans="1:30" ht="36" customHeight="1">
      <c r="A15" s="79"/>
      <c r="B15" s="79"/>
      <c r="C15" s="91"/>
      <c r="D15" s="94"/>
      <c r="E15" s="97"/>
      <c r="F15" s="97"/>
      <c r="G15" s="14" t="str">
        <f>VLOOKUP(H15,PELIGROS!A$1:G$445,2,0)</f>
        <v>NATURALEZA DE LA TAREA</v>
      </c>
      <c r="H15" s="27" t="s">
        <v>76</v>
      </c>
      <c r="I15" s="27" t="s">
        <v>1255</v>
      </c>
      <c r="J15" s="14" t="str">
        <f>VLOOKUP(H15,PELIGROS!A$2:G$445,3,0)</f>
        <v>ESTRÉS,  TRANSTORNOS DEL SUEÑO</v>
      </c>
      <c r="K15" s="15"/>
      <c r="L15" s="14" t="str">
        <f>VLOOKUP(H15,PELIGROS!A$2:G$445,4,0)</f>
        <v>N/A</v>
      </c>
      <c r="M15" s="14" t="str">
        <f>VLOOKUP(H15,PELIGROS!A$2:G$445,5,0)</f>
        <v>PVE PSICOSOCIAL</v>
      </c>
      <c r="N15" s="15">
        <v>2</v>
      </c>
      <c r="O15" s="16">
        <v>3</v>
      </c>
      <c r="P15" s="16">
        <v>10</v>
      </c>
      <c r="Q15" s="16">
        <f t="shared" si="0"/>
        <v>6</v>
      </c>
      <c r="R15" s="16">
        <f t="shared" si="1"/>
        <v>60</v>
      </c>
      <c r="S15" s="27" t="str">
        <f t="shared" si="2"/>
        <v>M-6</v>
      </c>
      <c r="T15" s="59" t="str">
        <f t="shared" si="3"/>
        <v>III</v>
      </c>
      <c r="U15" s="59" t="str">
        <f t="shared" si="4"/>
        <v>Mejorable</v>
      </c>
      <c r="V15" s="89"/>
      <c r="W15" s="14" t="str">
        <f>VLOOKUP(H15,PELIGROS!A$2:G$445,6,0)</f>
        <v>ESTRÉS</v>
      </c>
      <c r="X15" s="15"/>
      <c r="Y15" s="15"/>
      <c r="Z15" s="15"/>
      <c r="AA15" s="14"/>
      <c r="AB15" s="14" t="str">
        <f>VLOOKUP(H15,PELIGROS!A$2:G$445,7,0)</f>
        <v>N/A</v>
      </c>
      <c r="AC15" s="89"/>
      <c r="AD15" s="91"/>
    </row>
    <row r="16" spans="1:30" ht="46.5" customHeight="1">
      <c r="A16" s="79"/>
      <c r="B16" s="79"/>
      <c r="C16" s="91"/>
      <c r="D16" s="94"/>
      <c r="E16" s="97"/>
      <c r="F16" s="97"/>
      <c r="G16" s="14" t="str">
        <f>VLOOKUP(H16,PELIGROS!A$1:G$445,2,0)</f>
        <v>Higiene Muscular</v>
      </c>
      <c r="H16" s="27" t="s">
        <v>483</v>
      </c>
      <c r="I16" s="27" t="s">
        <v>1256</v>
      </c>
      <c r="J16" s="14" t="str">
        <f>VLOOKUP(H16,PELIGROS!A$2:G$445,3,0)</f>
        <v>Lesiones Musculoesqueléticas</v>
      </c>
      <c r="K16" s="15"/>
      <c r="L16" s="14" t="str">
        <f>VLOOKUP(H16,PELIGROS!A$2:G$445,4,0)</f>
        <v>N/A</v>
      </c>
      <c r="M16" s="14" t="str">
        <f>VLOOKUP(H16,PELIGROS!A$2:G$445,5,0)</f>
        <v>N/A</v>
      </c>
      <c r="N16" s="15">
        <v>2</v>
      </c>
      <c r="O16" s="16">
        <v>2</v>
      </c>
      <c r="P16" s="16">
        <v>10</v>
      </c>
      <c r="Q16" s="16">
        <f t="shared" si="0"/>
        <v>4</v>
      </c>
      <c r="R16" s="16">
        <f t="shared" si="1"/>
        <v>40</v>
      </c>
      <c r="S16" s="27" t="str">
        <f t="shared" si="2"/>
        <v>B-4</v>
      </c>
      <c r="T16" s="59" t="str">
        <f t="shared" si="3"/>
        <v>III</v>
      </c>
      <c r="U16" s="59" t="str">
        <f t="shared" si="4"/>
        <v>Mejorable</v>
      </c>
      <c r="V16" s="89"/>
      <c r="W16" s="14" t="str">
        <f>VLOOKUP(H16,PELIGROS!A$2:G$445,6,0)</f>
        <v xml:space="preserve">Enfermedades Osteomusculares
</v>
      </c>
      <c r="X16" s="15"/>
      <c r="Y16" s="15"/>
      <c r="Z16" s="15"/>
      <c r="AA16" s="14"/>
      <c r="AB16" s="14" t="str">
        <f>VLOOKUP(H16,PELIGROS!A$2:G$445,7,0)</f>
        <v>Prevención en lesiones osteomusculares, líderes de pausas activas</v>
      </c>
      <c r="AC16" s="15" t="s">
        <v>1206</v>
      </c>
      <c r="AD16" s="91"/>
    </row>
    <row r="17" spans="1:30" ht="51">
      <c r="A17" s="79"/>
      <c r="B17" s="79"/>
      <c r="C17" s="91"/>
      <c r="D17" s="94"/>
      <c r="E17" s="97"/>
      <c r="F17" s="97"/>
      <c r="G17" s="14" t="str">
        <f>VLOOKUP(H17,PELIGROS!A$1:G$445,2,0)</f>
        <v>Atropellamiento, Envestir</v>
      </c>
      <c r="H17" s="27" t="s">
        <v>1187</v>
      </c>
      <c r="I17" s="27" t="s">
        <v>1257</v>
      </c>
      <c r="J17" s="14" t="str">
        <f>VLOOKUP(H17,PELIGROS!A$2:G$445,3,0)</f>
        <v>Lesiones, pérdidas materiales, muerte</v>
      </c>
      <c r="K17" s="15"/>
      <c r="L17" s="14" t="str">
        <f>VLOOKUP(H17,PELIGROS!A$2:G$445,4,0)</f>
        <v>Inspecciones planeadas e inspecciones no planeadas, procedimientos de programas de seguridad y salud en el trabajo</v>
      </c>
      <c r="M17" s="14" t="str">
        <f>VLOOKUP(H17,PELIGROS!A$2:G$445,5,0)</f>
        <v>Programa de seguridad vial, señalización</v>
      </c>
      <c r="N17" s="15">
        <v>2</v>
      </c>
      <c r="O17" s="16">
        <v>4</v>
      </c>
      <c r="P17" s="16">
        <v>60</v>
      </c>
      <c r="Q17" s="16">
        <f t="shared" si="0"/>
        <v>8</v>
      </c>
      <c r="R17" s="16">
        <f t="shared" si="1"/>
        <v>480</v>
      </c>
      <c r="S17" s="27" t="str">
        <f t="shared" si="2"/>
        <v>M-8</v>
      </c>
      <c r="T17" s="59" t="str">
        <f t="shared" si="3"/>
        <v>II</v>
      </c>
      <c r="U17" s="59" t="str">
        <f t="shared" si="4"/>
        <v>No Aceptable o Aceptable Con Control Especifico</v>
      </c>
      <c r="V17" s="89"/>
      <c r="W17" s="14" t="str">
        <f>VLOOKUP(H17,PELIGROS!A$2:G$445,6,0)</f>
        <v>Muerte</v>
      </c>
      <c r="X17" s="15"/>
      <c r="Y17" s="15"/>
      <c r="Z17" s="15"/>
      <c r="AA17" s="14"/>
      <c r="AB17" s="14" t="str">
        <f>VLOOKUP(H17,PELIGROS!A$2:G$445,7,0)</f>
        <v>Seguridad vial y manejo defensivo, aseguramiento de áreas de trabajo</v>
      </c>
      <c r="AC17" s="15" t="s">
        <v>1207</v>
      </c>
      <c r="AD17" s="91"/>
    </row>
    <row r="18" spans="1:30" ht="40.5">
      <c r="A18" s="79"/>
      <c r="B18" s="79"/>
      <c r="C18" s="91"/>
      <c r="D18" s="94"/>
      <c r="E18" s="97"/>
      <c r="F18" s="97"/>
      <c r="G18" s="14" t="str">
        <f>VLOOKUP(H18,PELIGROS!A$1:G$445,2,0)</f>
        <v>Superficies de trabajo irregulares o deslizantes</v>
      </c>
      <c r="H18" s="27" t="s">
        <v>597</v>
      </c>
      <c r="I18" s="27" t="s">
        <v>1257</v>
      </c>
      <c r="J18" s="14" t="str">
        <f>VLOOKUP(H18,PELIGROS!A$2:G$445,3,0)</f>
        <v>Caidas del mismo nivel, fracturas, golpe con objetos, caídas de objetos, obstrucción de rutas de evacuación</v>
      </c>
      <c r="K18" s="15"/>
      <c r="L18" s="14" t="str">
        <f>VLOOKUP(H18,PELIGROS!A$2:G$445,4,0)</f>
        <v>N/A</v>
      </c>
      <c r="M18" s="14" t="str">
        <f>VLOOKUP(H18,PELIGROS!A$2:G$445,5,0)</f>
        <v>N/A</v>
      </c>
      <c r="N18" s="15">
        <v>2</v>
      </c>
      <c r="O18" s="16">
        <v>3</v>
      </c>
      <c r="P18" s="16">
        <v>25</v>
      </c>
      <c r="Q18" s="16">
        <f t="shared" si="0"/>
        <v>6</v>
      </c>
      <c r="R18" s="16">
        <f t="shared" si="1"/>
        <v>150</v>
      </c>
      <c r="S18" s="27" t="str">
        <f t="shared" si="2"/>
        <v>M-6</v>
      </c>
      <c r="T18" s="59" t="str">
        <f t="shared" si="3"/>
        <v>II</v>
      </c>
      <c r="U18" s="59" t="str">
        <f t="shared" si="4"/>
        <v>No Aceptable o Aceptable Con Control Especifico</v>
      </c>
      <c r="V18" s="89"/>
      <c r="W18" s="14" t="str">
        <f>VLOOKUP(H18,PELIGROS!A$2:G$445,6,0)</f>
        <v>Caídas de distinto nivel</v>
      </c>
      <c r="X18" s="15"/>
      <c r="Y18" s="15"/>
      <c r="Z18" s="15"/>
      <c r="AA18" s="14"/>
      <c r="AB18" s="14" t="str">
        <f>VLOOKUP(H18,PELIGROS!A$2:G$445,7,0)</f>
        <v>Pautas Básicas en orden y aseo en el lugar de trabajo, actos y condiciones inseguras</v>
      </c>
      <c r="AC18" s="15" t="s">
        <v>1211</v>
      </c>
      <c r="AD18" s="91"/>
    </row>
    <row r="19" spans="1:30" ht="72" customHeight="1">
      <c r="A19" s="79"/>
      <c r="B19" s="79"/>
      <c r="C19" s="91"/>
      <c r="D19" s="94"/>
      <c r="E19" s="97"/>
      <c r="F19" s="97"/>
      <c r="G19" s="14" t="str">
        <f>VLOOKUP(H19,PELIGROS!A$1:G$445,2,0)</f>
        <v>Atraco, golpiza, atentados y secuestrados</v>
      </c>
      <c r="H19" s="27" t="s">
        <v>57</v>
      </c>
      <c r="I19" s="27" t="s">
        <v>1257</v>
      </c>
      <c r="J19" s="14" t="str">
        <f>VLOOKUP(H19,PELIGROS!A$2:G$445,3,0)</f>
        <v>Estrés, golpes, Secuestros</v>
      </c>
      <c r="K19" s="15"/>
      <c r="L19" s="14" t="str">
        <f>VLOOKUP(H19,PELIGROS!A$2:G$445,4,0)</f>
        <v>Inspecciones planeadas e inspecciones no planeadas, procedimientos de programas de seguridad y salud en el trabajo</v>
      </c>
      <c r="M19" s="14" t="str">
        <f>VLOOKUP(H19,PELIGROS!A$2:G$445,5,0)</f>
        <v xml:space="preserve">Uniformes Corporativos, Caquetas corporativas, Carnetización
</v>
      </c>
      <c r="N19" s="15">
        <v>2</v>
      </c>
      <c r="O19" s="16">
        <v>4</v>
      </c>
      <c r="P19" s="16">
        <v>60</v>
      </c>
      <c r="Q19" s="16">
        <f t="shared" si="0"/>
        <v>8</v>
      </c>
      <c r="R19" s="16">
        <f t="shared" si="1"/>
        <v>480</v>
      </c>
      <c r="S19" s="27" t="str">
        <f t="shared" si="2"/>
        <v>M-8</v>
      </c>
      <c r="T19" s="59" t="str">
        <f t="shared" si="3"/>
        <v>II</v>
      </c>
      <c r="U19" s="59" t="str">
        <f t="shared" si="4"/>
        <v>No Aceptable o Aceptable Con Control Especifico</v>
      </c>
      <c r="V19" s="89"/>
      <c r="W19" s="14" t="str">
        <f>VLOOKUP(H19,PELIGROS!A$2:G$445,6,0)</f>
        <v>Secuestros</v>
      </c>
      <c r="X19" s="15"/>
      <c r="Y19" s="15"/>
      <c r="Z19" s="15"/>
      <c r="AA19" s="14"/>
      <c r="AB19" s="14" t="str">
        <f>VLOOKUP(H19,PELIGROS!A$2:G$445,7,0)</f>
        <v>N/A</v>
      </c>
      <c r="AC19" s="15" t="s">
        <v>1209</v>
      </c>
      <c r="AD19" s="91"/>
    </row>
    <row r="20" spans="1:30" ht="89.25">
      <c r="A20" s="79"/>
      <c r="B20" s="79"/>
      <c r="C20" s="91"/>
      <c r="D20" s="94"/>
      <c r="E20" s="97"/>
      <c r="F20" s="97"/>
      <c r="G20" s="14" t="str">
        <f>VLOOKUP(H20,PELIGROS!A$1:G$445,2,0)</f>
        <v>MANTENIMIENTO DE PUENTE GRUAS, LIMPIEZA DE CANALES, MANTENIMIENTO DE INSTALACIONES LOCATIVAS, MANTENIMIENTO Y REPARACIÓN DE POZOS</v>
      </c>
      <c r="H20" s="27" t="s">
        <v>624</v>
      </c>
      <c r="I20" s="27" t="s">
        <v>1257</v>
      </c>
      <c r="J20" s="14" t="str">
        <f>VLOOKUP(H20,PELIGROS!A$2:G$445,3,0)</f>
        <v>LESIONES, FRACTURAS, MUERTE</v>
      </c>
      <c r="K20" s="15"/>
      <c r="L20" s="14" t="str">
        <f>VLOOKUP(H20,PELIGROS!A$2:G$445,4,0)</f>
        <v>Inspecciones planeadas e inspecciones no planeadas, procedimientos de programas de seguridad y salud en el trabajo</v>
      </c>
      <c r="M20" s="14" t="str">
        <f>VLOOKUP(H20,PELIGROS!A$2:G$445,5,0)</f>
        <v>EPP</v>
      </c>
      <c r="N20" s="15">
        <v>2</v>
      </c>
      <c r="O20" s="16">
        <v>1</v>
      </c>
      <c r="P20" s="16">
        <v>10</v>
      </c>
      <c r="Q20" s="16">
        <f t="shared" ref="Q20" si="10">N20*O20</f>
        <v>2</v>
      </c>
      <c r="R20" s="16">
        <f t="shared" ref="R20" si="11">P20*Q20</f>
        <v>20</v>
      </c>
      <c r="S20" s="27" t="str">
        <f t="shared" ref="S20" si="12">IF(Q20=40,"MA-40",IF(Q20=30,"MA-30",IF(Q20=20,"A-20",IF(Q20=10,"A-10",IF(Q20=24,"MA-24",IF(Q20=18,"A-18",IF(Q20=12,"A-12",IF(Q20=6,"M-6",IF(Q20=8,"M-8",IF(Q20=6,"M-6",IF(Q20=4,"B-4",IF(Q20=2,"B-2",))))))))))))</f>
        <v>B-2</v>
      </c>
      <c r="T20" s="59" t="str">
        <f t="shared" ref="T20" si="13">IF(R20&lt;=20,"IV",IF(R20&lt;=120,"III",IF(R20&lt;=500,"II",IF(R20&lt;=4000,"I"))))</f>
        <v>IV</v>
      </c>
      <c r="U20" s="59" t="str">
        <f t="shared" ref="U20" si="14">IF(T20=0,"",IF(T20="IV","Aceptable",IF(T20="III","Mejorable",IF(T20="II","No Aceptable o Aceptable Con Control Especifico",IF(T20="I","No Aceptable","")))))</f>
        <v>Aceptable</v>
      </c>
      <c r="V20" s="89"/>
      <c r="W20" s="14" t="str">
        <f>VLOOKUP(H20,PELIGROS!A$2:G$445,6,0)</f>
        <v>MUERTE</v>
      </c>
      <c r="X20" s="15"/>
      <c r="Y20" s="15"/>
      <c r="Z20" s="15"/>
      <c r="AA20" s="14"/>
      <c r="AB20" s="14" t="str">
        <f>VLOOKUP(H20,PELIGROS!A$2:G$445,7,0)</f>
        <v>CERTIFICACIÓN Y/O ENTRENAMIENTO EN TRABAJO SEGURO EN ALTURAS; DILGENCIAMIENTO DE PERMISO DE TRABAJO; USO Y MANEJO ADECUADO DE E.P.P.; ARME Y DESARME DE ANDAMIOS</v>
      </c>
      <c r="AC20" s="15" t="s">
        <v>32</v>
      </c>
      <c r="AD20" s="91"/>
    </row>
    <row r="21" spans="1:30" ht="51.75" thickBot="1">
      <c r="A21" s="79"/>
      <c r="B21" s="79"/>
      <c r="C21" s="92"/>
      <c r="D21" s="95"/>
      <c r="E21" s="98"/>
      <c r="F21" s="98"/>
      <c r="G21" s="17" t="str">
        <f>VLOOKUP(H21,PELIGROS!A$1:G$445,2,0)</f>
        <v>SISMOS, INCENDIOS, INUNDACIONES, TERREMOTOS, VENDAVALES, DERRUMBE</v>
      </c>
      <c r="H21" s="28" t="s">
        <v>62</v>
      </c>
      <c r="I21" s="28" t="s">
        <v>1258</v>
      </c>
      <c r="J21" s="17" t="str">
        <f>VLOOKUP(H21,PELIGROS!A$2:G$445,3,0)</f>
        <v>SISMOS, INCENDIOS, INUNDACIONES, TERREMOTOS, VENDAVALES</v>
      </c>
      <c r="K21" s="18"/>
      <c r="L21" s="17" t="str">
        <f>VLOOKUP(H21,PELIGROS!A$2:G$445,4,0)</f>
        <v>Inspecciones planeadas e inspecciones no planeadas, procedimientos de programas de seguridad y salud en el trabajo</v>
      </c>
      <c r="M21" s="17" t="str">
        <f>VLOOKUP(H21,PELIGROS!A$2:G$445,5,0)</f>
        <v>BRIGADAS DE EMERGENCIAS</v>
      </c>
      <c r="N21" s="18">
        <v>2</v>
      </c>
      <c r="O21" s="19">
        <v>1</v>
      </c>
      <c r="P21" s="19">
        <v>100</v>
      </c>
      <c r="Q21" s="19">
        <f t="shared" si="0"/>
        <v>2</v>
      </c>
      <c r="R21" s="19">
        <f t="shared" si="1"/>
        <v>200</v>
      </c>
      <c r="S21" s="28" t="str">
        <f t="shared" si="2"/>
        <v>B-2</v>
      </c>
      <c r="T21" s="63" t="str">
        <f t="shared" si="3"/>
        <v>II</v>
      </c>
      <c r="U21" s="63" t="str">
        <f t="shared" si="4"/>
        <v>No Aceptable o Aceptable Con Control Especifico</v>
      </c>
      <c r="V21" s="99"/>
      <c r="W21" s="17" t="str">
        <f>VLOOKUP(H21,PELIGROS!A$2:G$445,6,0)</f>
        <v>MUERTE</v>
      </c>
      <c r="X21" s="18"/>
      <c r="Y21" s="18"/>
      <c r="Z21" s="18"/>
      <c r="AA21" s="17"/>
      <c r="AB21" s="17" t="str">
        <f>VLOOKUP(H21,PELIGROS!A$2:G$445,7,0)</f>
        <v>ENTRENAMIENTO DE LA BRIGADA; DIVULGACIÓN DE PLAN DE EMERGENCIA</v>
      </c>
      <c r="AC21" s="18" t="s">
        <v>1210</v>
      </c>
      <c r="AD21" s="92"/>
    </row>
    <row r="22" spans="1:30" ht="25.5">
      <c r="A22" s="79"/>
      <c r="B22" s="79"/>
      <c r="C22" s="75" t="s">
        <v>1214</v>
      </c>
      <c r="D22" s="81" t="s">
        <v>1215</v>
      </c>
      <c r="E22" s="84" t="s">
        <v>1051</v>
      </c>
      <c r="F22" s="84" t="s">
        <v>1201</v>
      </c>
      <c r="G22" s="64" t="str">
        <f>VLOOKUP(H22,PELIGROS!A$1:G$445,2,0)</f>
        <v>Bacterias</v>
      </c>
      <c r="H22" s="50" t="s">
        <v>113</v>
      </c>
      <c r="I22" s="50" t="s">
        <v>1253</v>
      </c>
      <c r="J22" s="64" t="str">
        <f>VLOOKUP(H22,PELIGROS!A$2:G$445,3,0)</f>
        <v>Infecciones Bacterianas</v>
      </c>
      <c r="K22" s="65"/>
      <c r="L22" s="64" t="str">
        <f>VLOOKUP(H22,PELIGROS!A$2:G$445,4,0)</f>
        <v>N/A</v>
      </c>
      <c r="M22" s="64" t="str">
        <f>VLOOKUP(H22,PELIGROS!A$2:G$445,5,0)</f>
        <v>Vacunación</v>
      </c>
      <c r="N22" s="65">
        <v>2</v>
      </c>
      <c r="O22" s="66">
        <v>3</v>
      </c>
      <c r="P22" s="66">
        <v>10</v>
      </c>
      <c r="Q22" s="66">
        <f t="shared" si="0"/>
        <v>6</v>
      </c>
      <c r="R22" s="66">
        <f t="shared" si="1"/>
        <v>60</v>
      </c>
      <c r="S22" s="50" t="str">
        <f t="shared" si="2"/>
        <v>M-6</v>
      </c>
      <c r="T22" s="51" t="str">
        <f t="shared" si="3"/>
        <v>III</v>
      </c>
      <c r="U22" s="51" t="str">
        <f t="shared" si="4"/>
        <v>Mejorable</v>
      </c>
      <c r="V22" s="73">
        <v>1</v>
      </c>
      <c r="W22" s="64" t="str">
        <f>VLOOKUP(H22,PELIGROS!A$2:G$445,6,0)</f>
        <v xml:space="preserve">Enfermedades Infectocontagiosas
</v>
      </c>
      <c r="X22" s="65"/>
      <c r="Y22" s="65"/>
      <c r="Z22" s="65"/>
      <c r="AA22" s="64"/>
      <c r="AB22" s="64" t="str">
        <f>VLOOKUP(H22,PELIGROS!A$2:G$445,7,0)</f>
        <v>Autocuidado</v>
      </c>
      <c r="AC22" s="73" t="s">
        <v>1202</v>
      </c>
      <c r="AD22" s="75" t="s">
        <v>1203</v>
      </c>
    </row>
    <row r="23" spans="1:30" ht="25.5">
      <c r="A23" s="79"/>
      <c r="B23" s="79"/>
      <c r="C23" s="76"/>
      <c r="D23" s="82"/>
      <c r="E23" s="85"/>
      <c r="F23" s="85"/>
      <c r="G23" s="57" t="str">
        <f>VLOOKUP(H23,PELIGROS!A$1:G$445,2,0)</f>
        <v>Virus</v>
      </c>
      <c r="H23" s="54" t="s">
        <v>122</v>
      </c>
      <c r="I23" s="54" t="s">
        <v>1253</v>
      </c>
      <c r="J23" s="57" t="str">
        <f>VLOOKUP(H23,PELIGROS!A$2:G$445,3,0)</f>
        <v>Infecciones Virales</v>
      </c>
      <c r="K23" s="52"/>
      <c r="L23" s="57" t="str">
        <f>VLOOKUP(H23,PELIGROS!A$2:G$445,4,0)</f>
        <v>N/A</v>
      </c>
      <c r="M23" s="57" t="str">
        <f>VLOOKUP(H23,PELIGROS!A$2:G$445,5,0)</f>
        <v>Vacunación</v>
      </c>
      <c r="N23" s="52">
        <v>2</v>
      </c>
      <c r="O23" s="53">
        <v>3</v>
      </c>
      <c r="P23" s="53">
        <v>10</v>
      </c>
      <c r="Q23" s="53">
        <f t="shared" si="0"/>
        <v>6</v>
      </c>
      <c r="R23" s="53">
        <f t="shared" si="1"/>
        <v>60</v>
      </c>
      <c r="S23" s="54" t="str">
        <f t="shared" si="2"/>
        <v>M-6</v>
      </c>
      <c r="T23" s="55" t="str">
        <f t="shared" si="3"/>
        <v>III</v>
      </c>
      <c r="U23" s="55" t="str">
        <f t="shared" si="4"/>
        <v>Mejorable</v>
      </c>
      <c r="V23" s="74"/>
      <c r="W23" s="57" t="str">
        <f>VLOOKUP(H23,PELIGROS!A$2:G$445,6,0)</f>
        <v xml:space="preserve">Enfermedades Infectocontagiosas
</v>
      </c>
      <c r="X23" s="52"/>
      <c r="Y23" s="52"/>
      <c r="Z23" s="52"/>
      <c r="AA23" s="57"/>
      <c r="AB23" s="57" t="str">
        <f>VLOOKUP(H23,PELIGROS!A$2:G$445,7,0)</f>
        <v>Autocuidado</v>
      </c>
      <c r="AC23" s="74"/>
      <c r="AD23" s="76"/>
    </row>
    <row r="24" spans="1:30" ht="51">
      <c r="A24" s="79"/>
      <c r="B24" s="79"/>
      <c r="C24" s="76"/>
      <c r="D24" s="82"/>
      <c r="E24" s="85"/>
      <c r="F24" s="85"/>
      <c r="G24" s="57" t="str">
        <f>VLOOKUP(H24,PELIGROS!A$1:G$445,2,0)</f>
        <v>AUSENCIA O EXCESO DE LUZ EN UN AMBIENTE</v>
      </c>
      <c r="H24" s="54" t="s">
        <v>155</v>
      </c>
      <c r="I24" s="54" t="s">
        <v>1254</v>
      </c>
      <c r="J24" s="57" t="str">
        <f>VLOOKUP(H24,PELIGROS!A$2:G$445,3,0)</f>
        <v>DISMINUCIÓN AGUDEZA VISUAL, CANSANCIO VISUAL</v>
      </c>
      <c r="K24" s="52"/>
      <c r="L24" s="57" t="str">
        <f>VLOOKUP(H24,PELIGROS!A$2:G$445,4,0)</f>
        <v>Inspecciones planeadas e inspecciones no planeadas, procedimientos de programas de seguridad y salud en el trabajo</v>
      </c>
      <c r="M24" s="57" t="str">
        <f>VLOOKUP(H24,PELIGROS!A$2:G$445,5,0)</f>
        <v>N/A</v>
      </c>
      <c r="N24" s="52">
        <v>2</v>
      </c>
      <c r="O24" s="53">
        <v>4</v>
      </c>
      <c r="P24" s="53">
        <v>10</v>
      </c>
      <c r="Q24" s="53">
        <f t="shared" si="0"/>
        <v>8</v>
      </c>
      <c r="R24" s="53">
        <f t="shared" si="1"/>
        <v>80</v>
      </c>
      <c r="S24" s="54" t="str">
        <f t="shared" si="2"/>
        <v>M-8</v>
      </c>
      <c r="T24" s="55" t="str">
        <f t="shared" si="3"/>
        <v>III</v>
      </c>
      <c r="U24" s="55" t="str">
        <f t="shared" si="4"/>
        <v>Mejorable</v>
      </c>
      <c r="V24" s="74"/>
      <c r="W24" s="57" t="str">
        <f>VLOOKUP(H24,PELIGROS!A$2:G$445,6,0)</f>
        <v>DISMINUCIÓN AGUDEZA VISUAL</v>
      </c>
      <c r="X24" s="52"/>
      <c r="Y24" s="52"/>
      <c r="Z24" s="52"/>
      <c r="AA24" s="57"/>
      <c r="AB24" s="57" t="str">
        <f>VLOOKUP(H24,PELIGROS!A$2:G$445,7,0)</f>
        <v>N/A</v>
      </c>
      <c r="AC24" s="52" t="s">
        <v>1216</v>
      </c>
      <c r="AD24" s="76"/>
    </row>
    <row r="25" spans="1:30" ht="38.25" customHeight="1">
      <c r="A25" s="79"/>
      <c r="B25" s="79"/>
      <c r="C25" s="76"/>
      <c r="D25" s="82"/>
      <c r="E25" s="85"/>
      <c r="F25" s="85"/>
      <c r="G25" s="57" t="str">
        <f>VLOOKUP(H25,PELIGROS!A$1:G$445,2,0)</f>
        <v>CONCENTRACIÓN EN ACTIVIDADES DE ALTO DESEMPEÑO MENTAL</v>
      </c>
      <c r="H25" s="54" t="s">
        <v>72</v>
      </c>
      <c r="I25" s="54" t="s">
        <v>1255</v>
      </c>
      <c r="J25" s="57" t="str">
        <f>VLOOKUP(H25,PELIGROS!A$2:G$445,3,0)</f>
        <v>ESTRÉS, CEFALEA, IRRITABILIDAD</v>
      </c>
      <c r="K25" s="52"/>
      <c r="L25" s="57" t="str">
        <f>VLOOKUP(H25,PELIGROS!A$2:G$445,4,0)</f>
        <v>N/A</v>
      </c>
      <c r="M25" s="57" t="str">
        <f>VLOOKUP(H25,PELIGROS!A$2:G$445,5,0)</f>
        <v>PVE PSICOSOCIAL</v>
      </c>
      <c r="N25" s="52">
        <v>2</v>
      </c>
      <c r="O25" s="53">
        <v>3</v>
      </c>
      <c r="P25" s="53">
        <v>10</v>
      </c>
      <c r="Q25" s="53">
        <f t="shared" si="0"/>
        <v>6</v>
      </c>
      <c r="R25" s="53">
        <f t="shared" si="1"/>
        <v>60</v>
      </c>
      <c r="S25" s="54" t="str">
        <f t="shared" si="2"/>
        <v>M-6</v>
      </c>
      <c r="T25" s="55" t="str">
        <f t="shared" si="3"/>
        <v>III</v>
      </c>
      <c r="U25" s="55" t="str">
        <f t="shared" si="4"/>
        <v>Mejorable</v>
      </c>
      <c r="V25" s="74"/>
      <c r="W25" s="57" t="str">
        <f>VLOOKUP(H25,PELIGROS!A$2:G$445,6,0)</f>
        <v>ESTRÉS</v>
      </c>
      <c r="X25" s="52"/>
      <c r="Y25" s="52"/>
      <c r="Z25" s="52"/>
      <c r="AA25" s="57"/>
      <c r="AB25" s="57" t="str">
        <f>VLOOKUP(H25,PELIGROS!A$2:G$445,7,0)</f>
        <v>N/A</v>
      </c>
      <c r="AC25" s="74" t="s">
        <v>1205</v>
      </c>
      <c r="AD25" s="76"/>
    </row>
    <row r="26" spans="1:30" ht="38.25" customHeight="1">
      <c r="A26" s="79"/>
      <c r="B26" s="79"/>
      <c r="C26" s="76"/>
      <c r="D26" s="82"/>
      <c r="E26" s="85"/>
      <c r="F26" s="85"/>
      <c r="G26" s="57" t="str">
        <f>VLOOKUP(H26,PELIGROS!A$1:G$445,2,0)</f>
        <v>NATURALEZA DE LA TAREA</v>
      </c>
      <c r="H26" s="54" t="s">
        <v>76</v>
      </c>
      <c r="I26" s="54" t="s">
        <v>1255</v>
      </c>
      <c r="J26" s="57" t="str">
        <f>VLOOKUP(H26,PELIGROS!A$2:G$445,3,0)</f>
        <v>ESTRÉS,  TRANSTORNOS DEL SUEÑO</v>
      </c>
      <c r="K26" s="52"/>
      <c r="L26" s="57" t="str">
        <f>VLOOKUP(H26,PELIGROS!A$2:G$445,4,0)</f>
        <v>N/A</v>
      </c>
      <c r="M26" s="57" t="str">
        <f>VLOOKUP(H26,PELIGROS!A$2:G$445,5,0)</f>
        <v>PVE PSICOSOCIAL</v>
      </c>
      <c r="N26" s="52">
        <v>2</v>
      </c>
      <c r="O26" s="53">
        <v>3</v>
      </c>
      <c r="P26" s="53">
        <v>10</v>
      </c>
      <c r="Q26" s="53">
        <f t="shared" si="0"/>
        <v>6</v>
      </c>
      <c r="R26" s="53">
        <f t="shared" si="1"/>
        <v>60</v>
      </c>
      <c r="S26" s="54" t="str">
        <f t="shared" si="2"/>
        <v>M-6</v>
      </c>
      <c r="T26" s="55" t="str">
        <f t="shared" si="3"/>
        <v>III</v>
      </c>
      <c r="U26" s="55" t="str">
        <f t="shared" si="4"/>
        <v>Mejorable</v>
      </c>
      <c r="V26" s="74"/>
      <c r="W26" s="57" t="str">
        <f>VLOOKUP(H26,PELIGROS!A$2:G$445,6,0)</f>
        <v>ESTRÉS</v>
      </c>
      <c r="X26" s="52"/>
      <c r="Y26" s="52"/>
      <c r="Z26" s="52"/>
      <c r="AA26" s="57"/>
      <c r="AB26" s="57" t="str">
        <f>VLOOKUP(H26,PELIGROS!A$2:G$445,7,0)</f>
        <v>N/A</v>
      </c>
      <c r="AC26" s="74"/>
      <c r="AD26" s="76"/>
    </row>
    <row r="27" spans="1:30" ht="51">
      <c r="A27" s="79"/>
      <c r="B27" s="79"/>
      <c r="C27" s="76"/>
      <c r="D27" s="82"/>
      <c r="E27" s="85"/>
      <c r="F27" s="85"/>
      <c r="G27" s="57" t="str">
        <f>VLOOKUP(H27,PELIGROS!A$1:G$445,2,0)</f>
        <v>Forzadas, Prolongadas</v>
      </c>
      <c r="H27" s="54" t="s">
        <v>40</v>
      </c>
      <c r="I27" s="54" t="s">
        <v>1256</v>
      </c>
      <c r="J27" s="57" t="str">
        <f>VLOOKUP(H27,PELIGROS!A$2:G$445,3,0)</f>
        <v xml:space="preserve">Lesiones osteomusculares, lesiones osteoarticulares
</v>
      </c>
      <c r="K27" s="52"/>
      <c r="L27" s="57" t="str">
        <f>VLOOKUP(H27,PELIGROS!A$2:G$445,4,0)</f>
        <v>Inspecciones planeadas e inspecciones no planeadas, procedimientos de programas de seguridad y salud en el trabajo</v>
      </c>
      <c r="M27" s="57" t="str">
        <f>VLOOKUP(H27,PELIGROS!A$2:G$445,5,0)</f>
        <v>PVE Biomecánico, programa pausas activas, exámenes periódicos, recomendaciones, control de posturas</v>
      </c>
      <c r="N27" s="52">
        <v>2</v>
      </c>
      <c r="O27" s="53">
        <v>3</v>
      </c>
      <c r="P27" s="53">
        <v>25</v>
      </c>
      <c r="Q27" s="53">
        <f t="shared" si="0"/>
        <v>6</v>
      </c>
      <c r="R27" s="53">
        <f t="shared" si="1"/>
        <v>150</v>
      </c>
      <c r="S27" s="54" t="str">
        <f t="shared" si="2"/>
        <v>M-6</v>
      </c>
      <c r="T27" s="55" t="str">
        <f t="shared" si="3"/>
        <v>II</v>
      </c>
      <c r="U27" s="55" t="str">
        <f t="shared" si="4"/>
        <v>No Aceptable o Aceptable Con Control Especifico</v>
      </c>
      <c r="V27" s="74"/>
      <c r="W27" s="57" t="str">
        <f>VLOOKUP(H27,PELIGROS!A$2:G$445,6,0)</f>
        <v>Enfermedades Osteomusculares</v>
      </c>
      <c r="X27" s="52"/>
      <c r="Y27" s="52"/>
      <c r="Z27" s="52"/>
      <c r="AA27" s="57"/>
      <c r="AB27" s="57" t="str">
        <f>VLOOKUP(H27,PELIGROS!A$2:G$445,7,0)</f>
        <v>Prevención en lesiones osteomusculares, líderes de pausas activas</v>
      </c>
      <c r="AC27" s="74" t="s">
        <v>1206</v>
      </c>
      <c r="AD27" s="76"/>
    </row>
    <row r="28" spans="1:30" ht="38.25">
      <c r="A28" s="79"/>
      <c r="B28" s="79"/>
      <c r="C28" s="76"/>
      <c r="D28" s="82"/>
      <c r="E28" s="85"/>
      <c r="F28" s="85"/>
      <c r="G28" s="57" t="str">
        <f>VLOOKUP(H28,PELIGROS!A$1:G$445,2,0)</f>
        <v>Higiene Muscular</v>
      </c>
      <c r="H28" s="54" t="s">
        <v>483</v>
      </c>
      <c r="I28" s="54" t="s">
        <v>1256</v>
      </c>
      <c r="J28" s="57" t="str">
        <f>VLOOKUP(H28,PELIGROS!A$2:G$445,3,0)</f>
        <v>Lesiones Musculoesqueléticas</v>
      </c>
      <c r="K28" s="52"/>
      <c r="L28" s="57" t="str">
        <f>VLOOKUP(H28,PELIGROS!A$2:G$445,4,0)</f>
        <v>N/A</v>
      </c>
      <c r="M28" s="57" t="str">
        <f>VLOOKUP(H28,PELIGROS!A$2:G$445,5,0)</f>
        <v>N/A</v>
      </c>
      <c r="N28" s="52">
        <v>2</v>
      </c>
      <c r="O28" s="53">
        <v>3</v>
      </c>
      <c r="P28" s="53">
        <v>10</v>
      </c>
      <c r="Q28" s="53">
        <f t="shared" si="0"/>
        <v>6</v>
      </c>
      <c r="R28" s="53">
        <f t="shared" si="1"/>
        <v>60</v>
      </c>
      <c r="S28" s="54" t="str">
        <f t="shared" si="2"/>
        <v>M-6</v>
      </c>
      <c r="T28" s="55" t="str">
        <f t="shared" si="3"/>
        <v>III</v>
      </c>
      <c r="U28" s="55" t="str">
        <f t="shared" si="4"/>
        <v>Mejorable</v>
      </c>
      <c r="V28" s="74"/>
      <c r="W28" s="57" t="str">
        <f>VLOOKUP(H28,PELIGROS!A$2:G$445,6,0)</f>
        <v xml:space="preserve">Enfermedades Osteomusculares
</v>
      </c>
      <c r="X28" s="52"/>
      <c r="Y28" s="52"/>
      <c r="Z28" s="52"/>
      <c r="AA28" s="57"/>
      <c r="AB28" s="57" t="str">
        <f>VLOOKUP(H28,PELIGROS!A$2:G$445,7,0)</f>
        <v>Prevención en lesiones osteomusculares, líderes de pausas activas</v>
      </c>
      <c r="AC28" s="74"/>
      <c r="AD28" s="76"/>
    </row>
    <row r="29" spans="1:30" ht="40.5">
      <c r="A29" s="79"/>
      <c r="B29" s="79"/>
      <c r="C29" s="76"/>
      <c r="D29" s="82"/>
      <c r="E29" s="85"/>
      <c r="F29" s="85"/>
      <c r="G29" s="57" t="str">
        <f>VLOOKUP(H29,PELIGROS!A$1:G$445,2,0)</f>
        <v>Superficies de trabajo irregulares o deslizantes</v>
      </c>
      <c r="H29" s="54" t="s">
        <v>597</v>
      </c>
      <c r="I29" s="54" t="s">
        <v>1257</v>
      </c>
      <c r="J29" s="57" t="str">
        <f>VLOOKUP(H29,PELIGROS!A$2:G$445,3,0)</f>
        <v>Caidas del mismo nivel, fracturas, golpe con objetos, caídas de objetos, obstrucción de rutas de evacuación</v>
      </c>
      <c r="K29" s="52"/>
      <c r="L29" s="57" t="str">
        <f>VLOOKUP(H29,PELIGROS!A$2:G$445,4,0)</f>
        <v>N/A</v>
      </c>
      <c r="M29" s="57" t="str">
        <f>VLOOKUP(H29,PELIGROS!A$2:G$445,5,0)</f>
        <v>N/A</v>
      </c>
      <c r="N29" s="52">
        <v>2</v>
      </c>
      <c r="O29" s="53">
        <v>3</v>
      </c>
      <c r="P29" s="53">
        <v>25</v>
      </c>
      <c r="Q29" s="53">
        <f t="shared" si="0"/>
        <v>6</v>
      </c>
      <c r="R29" s="53">
        <f t="shared" si="1"/>
        <v>150</v>
      </c>
      <c r="S29" s="54" t="str">
        <f t="shared" si="2"/>
        <v>M-6</v>
      </c>
      <c r="T29" s="55" t="str">
        <f t="shared" si="3"/>
        <v>II</v>
      </c>
      <c r="U29" s="55" t="str">
        <f t="shared" si="4"/>
        <v>No Aceptable o Aceptable Con Control Especifico</v>
      </c>
      <c r="V29" s="74"/>
      <c r="W29" s="57" t="str">
        <f>VLOOKUP(H29,PELIGROS!A$2:G$445,6,0)</f>
        <v>Caídas de distinto nivel</v>
      </c>
      <c r="X29" s="52"/>
      <c r="Y29" s="52"/>
      <c r="Z29" s="52"/>
      <c r="AA29" s="57"/>
      <c r="AB29" s="57" t="str">
        <f>VLOOKUP(H29,PELIGROS!A$2:G$445,7,0)</f>
        <v>Pautas Básicas en orden y aseo en el lugar de trabajo, actos y condiciones inseguras</v>
      </c>
      <c r="AC29" s="52" t="s">
        <v>1211</v>
      </c>
      <c r="AD29" s="76"/>
    </row>
    <row r="30" spans="1:30" ht="51.75" thickBot="1">
      <c r="A30" s="79"/>
      <c r="B30" s="79"/>
      <c r="C30" s="77"/>
      <c r="D30" s="83"/>
      <c r="E30" s="86"/>
      <c r="F30" s="86"/>
      <c r="G30" s="67" t="str">
        <f>VLOOKUP(H30,PELIGROS!A$1:G$445,2,0)</f>
        <v>SISMOS, INCENDIOS, INUNDACIONES, TERREMOTOS, VENDAVALES, DERRUMBE</v>
      </c>
      <c r="H30" s="68" t="s">
        <v>62</v>
      </c>
      <c r="I30" s="68" t="s">
        <v>1258</v>
      </c>
      <c r="J30" s="67" t="str">
        <f>VLOOKUP(H30,PELIGROS!A$2:G$445,3,0)</f>
        <v>SISMOS, INCENDIOS, INUNDACIONES, TERREMOTOS, VENDAVALES</v>
      </c>
      <c r="K30" s="69"/>
      <c r="L30" s="67" t="str">
        <f>VLOOKUP(H30,PELIGROS!A$2:G$445,4,0)</f>
        <v>Inspecciones planeadas e inspecciones no planeadas, procedimientos de programas de seguridad y salud en el trabajo</v>
      </c>
      <c r="M30" s="67" t="str">
        <f>VLOOKUP(H30,PELIGROS!A$2:G$445,5,0)</f>
        <v>BRIGADAS DE EMERGENCIAS</v>
      </c>
      <c r="N30" s="69">
        <v>2</v>
      </c>
      <c r="O30" s="70">
        <v>1</v>
      </c>
      <c r="P30" s="70">
        <v>100</v>
      </c>
      <c r="Q30" s="70">
        <f t="shared" si="0"/>
        <v>2</v>
      </c>
      <c r="R30" s="70">
        <f t="shared" si="1"/>
        <v>200</v>
      </c>
      <c r="S30" s="68" t="str">
        <f t="shared" si="2"/>
        <v>B-2</v>
      </c>
      <c r="T30" s="71" t="str">
        <f t="shared" si="3"/>
        <v>II</v>
      </c>
      <c r="U30" s="71" t="str">
        <f t="shared" si="4"/>
        <v>No Aceptable o Aceptable Con Control Especifico</v>
      </c>
      <c r="V30" s="87"/>
      <c r="W30" s="67" t="str">
        <f>VLOOKUP(H30,PELIGROS!A$2:G$445,6,0)</f>
        <v>MUERTE</v>
      </c>
      <c r="X30" s="69"/>
      <c r="Y30" s="69"/>
      <c r="Z30" s="69"/>
      <c r="AA30" s="67"/>
      <c r="AB30" s="67" t="str">
        <f>VLOOKUP(H30,PELIGROS!A$2:G$445,7,0)</f>
        <v>ENTRENAMIENTO DE LA BRIGADA; DIVULGACIÓN DE PLAN DE EMERGENCIA</v>
      </c>
      <c r="AC30" s="69" t="s">
        <v>1210</v>
      </c>
      <c r="AD30" s="77"/>
    </row>
    <row r="31" spans="1:30" ht="25.5">
      <c r="A31" s="79"/>
      <c r="B31" s="79"/>
      <c r="C31" s="90" t="s">
        <v>1217</v>
      </c>
      <c r="D31" s="93" t="s">
        <v>1218</v>
      </c>
      <c r="E31" s="96" t="s">
        <v>1049</v>
      </c>
      <c r="F31" s="96" t="s">
        <v>1201</v>
      </c>
      <c r="G31" s="60" t="str">
        <f>VLOOKUP(H31,PELIGROS!A$1:G$445,2,0)</f>
        <v>Bacterias</v>
      </c>
      <c r="H31" s="26" t="s">
        <v>113</v>
      </c>
      <c r="I31" s="26" t="s">
        <v>1253</v>
      </c>
      <c r="J31" s="60" t="str">
        <f>VLOOKUP(H31,PELIGROS!A$2:G$445,3,0)</f>
        <v>Infecciones Bacterianas</v>
      </c>
      <c r="K31" s="61"/>
      <c r="L31" s="60" t="str">
        <f>VLOOKUP(H31,PELIGROS!A$2:G$445,4,0)</f>
        <v>N/A</v>
      </c>
      <c r="M31" s="60" t="str">
        <f>VLOOKUP(H31,PELIGROS!A$2:G$445,5,0)</f>
        <v>Vacunación</v>
      </c>
      <c r="N31" s="61">
        <v>2</v>
      </c>
      <c r="O31" s="62">
        <v>3</v>
      </c>
      <c r="P31" s="62">
        <v>10</v>
      </c>
      <c r="Q31" s="62">
        <f t="shared" si="0"/>
        <v>6</v>
      </c>
      <c r="R31" s="62">
        <f t="shared" si="1"/>
        <v>60</v>
      </c>
      <c r="S31" s="26" t="str">
        <f t="shared" si="2"/>
        <v>M-6</v>
      </c>
      <c r="T31" s="58" t="str">
        <f t="shared" si="3"/>
        <v>III</v>
      </c>
      <c r="U31" s="58" t="str">
        <f t="shared" si="4"/>
        <v>Mejorable</v>
      </c>
      <c r="V31" s="88">
        <v>2</v>
      </c>
      <c r="W31" s="60" t="str">
        <f>VLOOKUP(H31,PELIGROS!A$2:G$445,6,0)</f>
        <v xml:space="preserve">Enfermedades Infectocontagiosas
</v>
      </c>
      <c r="X31" s="61"/>
      <c r="Y31" s="61"/>
      <c r="Z31" s="61"/>
      <c r="AA31" s="60"/>
      <c r="AB31" s="21" t="str">
        <f>VLOOKUP(H31,PELIGROS!A$2:G$445,7,0)</f>
        <v>Autocuidado</v>
      </c>
      <c r="AC31" s="88" t="s">
        <v>1202</v>
      </c>
      <c r="AD31" s="90" t="s">
        <v>1203</v>
      </c>
    </row>
    <row r="32" spans="1:30" ht="25.5">
      <c r="A32" s="79"/>
      <c r="B32" s="79"/>
      <c r="C32" s="91"/>
      <c r="D32" s="94"/>
      <c r="E32" s="97"/>
      <c r="F32" s="97"/>
      <c r="G32" s="14" t="str">
        <f>VLOOKUP(H32,PELIGROS!A$1:G$445,2,0)</f>
        <v>Virus</v>
      </c>
      <c r="H32" s="27" t="s">
        <v>122</v>
      </c>
      <c r="I32" s="27" t="s">
        <v>1253</v>
      </c>
      <c r="J32" s="14" t="str">
        <f>VLOOKUP(H32,PELIGROS!A$2:G$445,3,0)</f>
        <v>Infecciones Virales</v>
      </c>
      <c r="K32" s="15"/>
      <c r="L32" s="14" t="str">
        <f>VLOOKUP(H32,PELIGROS!A$2:G$445,4,0)</f>
        <v>N/A</v>
      </c>
      <c r="M32" s="14" t="str">
        <f>VLOOKUP(H32,PELIGROS!A$2:G$445,5,0)</f>
        <v>Vacunación</v>
      </c>
      <c r="N32" s="15">
        <v>2</v>
      </c>
      <c r="O32" s="16">
        <v>3</v>
      </c>
      <c r="P32" s="16">
        <v>10</v>
      </c>
      <c r="Q32" s="16">
        <f t="shared" si="0"/>
        <v>6</v>
      </c>
      <c r="R32" s="16">
        <f t="shared" si="1"/>
        <v>60</v>
      </c>
      <c r="S32" s="27" t="str">
        <f t="shared" si="2"/>
        <v>M-6</v>
      </c>
      <c r="T32" s="59" t="str">
        <f t="shared" si="3"/>
        <v>III</v>
      </c>
      <c r="U32" s="59" t="str">
        <f t="shared" si="4"/>
        <v>Mejorable</v>
      </c>
      <c r="V32" s="89"/>
      <c r="W32" s="14" t="str">
        <f>VLOOKUP(H32,PELIGROS!A$2:G$445,6,0)</f>
        <v xml:space="preserve">Enfermedades Infectocontagiosas
</v>
      </c>
      <c r="X32" s="15"/>
      <c r="Y32" s="15"/>
      <c r="Z32" s="15"/>
      <c r="AA32" s="14"/>
      <c r="AB32" s="21" t="str">
        <f>VLOOKUP(H32,PELIGROS!A$2:G$445,7,0)</f>
        <v>Autocuidado</v>
      </c>
      <c r="AC32" s="89"/>
      <c r="AD32" s="91"/>
    </row>
    <row r="33" spans="1:30" ht="51">
      <c r="A33" s="79"/>
      <c r="B33" s="79"/>
      <c r="C33" s="91"/>
      <c r="D33" s="94"/>
      <c r="E33" s="97"/>
      <c r="F33" s="97"/>
      <c r="G33" s="14" t="str">
        <f>VLOOKUP(H33,PELIGROS!A$1:G$445,2,0)</f>
        <v>AUSENCIA O EXCESO DE LUZ EN UN AMBIENTE</v>
      </c>
      <c r="H33" s="27" t="s">
        <v>155</v>
      </c>
      <c r="I33" s="27" t="s">
        <v>1254</v>
      </c>
      <c r="J33" s="14" t="str">
        <f>VLOOKUP(H33,PELIGROS!A$2:G$445,3,0)</f>
        <v>DISMINUCIÓN AGUDEZA VISUAL, CANSANCIO VISUAL</v>
      </c>
      <c r="K33" s="15"/>
      <c r="L33" s="14" t="str">
        <f>VLOOKUP(H33,PELIGROS!A$2:G$445,4,0)</f>
        <v>Inspecciones planeadas e inspecciones no planeadas, procedimientos de programas de seguridad y salud en el trabajo</v>
      </c>
      <c r="M33" s="14" t="str">
        <f>VLOOKUP(H33,PELIGROS!A$2:G$445,5,0)</f>
        <v>N/A</v>
      </c>
      <c r="N33" s="15">
        <v>2</v>
      </c>
      <c r="O33" s="16">
        <v>4</v>
      </c>
      <c r="P33" s="16">
        <v>10</v>
      </c>
      <c r="Q33" s="16">
        <f t="shared" si="0"/>
        <v>8</v>
      </c>
      <c r="R33" s="16">
        <f t="shared" si="1"/>
        <v>80</v>
      </c>
      <c r="S33" s="27" t="str">
        <f t="shared" si="2"/>
        <v>M-8</v>
      </c>
      <c r="T33" s="59" t="str">
        <f t="shared" si="3"/>
        <v>III</v>
      </c>
      <c r="U33" s="59" t="str">
        <f t="shared" si="4"/>
        <v>Mejorable</v>
      </c>
      <c r="V33" s="89"/>
      <c r="W33" s="14" t="str">
        <f>VLOOKUP(H33,PELIGROS!A$2:G$445,6,0)</f>
        <v>DISMINUCIÓN AGUDEZA VISUAL</v>
      </c>
      <c r="X33" s="15"/>
      <c r="Y33" s="15"/>
      <c r="Z33" s="15"/>
      <c r="AA33" s="14"/>
      <c r="AB33" s="21" t="str">
        <f>VLOOKUP(H33,PELIGROS!A$2:G$445,7,0)</f>
        <v>N/A</v>
      </c>
      <c r="AC33" s="15" t="s">
        <v>1216</v>
      </c>
      <c r="AD33" s="91"/>
    </row>
    <row r="34" spans="1:30" ht="36.75" customHeight="1">
      <c r="A34" s="79"/>
      <c r="B34" s="79"/>
      <c r="C34" s="91"/>
      <c r="D34" s="94"/>
      <c r="E34" s="97"/>
      <c r="F34" s="97"/>
      <c r="G34" s="14" t="str">
        <f>VLOOKUP(H34,PELIGROS!A$1:G$445,2,0)</f>
        <v>CONCENTRACIÓN EN ACTIVIDADES DE ALTO DESEMPEÑO MENTAL</v>
      </c>
      <c r="H34" s="27" t="s">
        <v>72</v>
      </c>
      <c r="I34" s="27" t="s">
        <v>1255</v>
      </c>
      <c r="J34" s="14" t="str">
        <f>VLOOKUP(H34,PELIGROS!A$2:G$445,3,0)</f>
        <v>ESTRÉS, CEFALEA, IRRITABILIDAD</v>
      </c>
      <c r="K34" s="15"/>
      <c r="L34" s="14" t="str">
        <f>VLOOKUP(H34,PELIGROS!A$2:G$445,4,0)</f>
        <v>N/A</v>
      </c>
      <c r="M34" s="14" t="str">
        <f>VLOOKUP(H34,PELIGROS!A$2:G$445,5,0)</f>
        <v>PVE PSICOSOCIAL</v>
      </c>
      <c r="N34" s="15">
        <v>2</v>
      </c>
      <c r="O34" s="16">
        <v>3</v>
      </c>
      <c r="P34" s="16">
        <v>10</v>
      </c>
      <c r="Q34" s="16">
        <f t="shared" si="0"/>
        <v>6</v>
      </c>
      <c r="R34" s="16">
        <f t="shared" si="1"/>
        <v>60</v>
      </c>
      <c r="S34" s="27" t="str">
        <f t="shared" si="2"/>
        <v>M-6</v>
      </c>
      <c r="T34" s="59" t="str">
        <f t="shared" si="3"/>
        <v>III</v>
      </c>
      <c r="U34" s="59" t="str">
        <f t="shared" si="4"/>
        <v>Mejorable</v>
      </c>
      <c r="V34" s="89"/>
      <c r="W34" s="14" t="str">
        <f>VLOOKUP(H34,PELIGROS!A$2:G$445,6,0)</f>
        <v>ESTRÉS</v>
      </c>
      <c r="X34" s="15"/>
      <c r="Y34" s="15"/>
      <c r="Z34" s="15"/>
      <c r="AA34" s="14"/>
      <c r="AB34" s="21" t="str">
        <f>VLOOKUP(H34,PELIGROS!A$2:G$445,7,0)</f>
        <v>N/A</v>
      </c>
      <c r="AC34" s="89" t="s">
        <v>1205</v>
      </c>
      <c r="AD34" s="91"/>
    </row>
    <row r="35" spans="1:30" ht="36.75" customHeight="1">
      <c r="A35" s="79"/>
      <c r="B35" s="79"/>
      <c r="C35" s="91"/>
      <c r="D35" s="94"/>
      <c r="E35" s="97"/>
      <c r="F35" s="97"/>
      <c r="G35" s="14" t="str">
        <f>VLOOKUP(H35,PELIGROS!A$1:G$445,2,0)</f>
        <v>NATURALEZA DE LA TAREA</v>
      </c>
      <c r="H35" s="27" t="s">
        <v>76</v>
      </c>
      <c r="I35" s="27" t="s">
        <v>1255</v>
      </c>
      <c r="J35" s="14" t="str">
        <f>VLOOKUP(H35,PELIGROS!A$2:G$445,3,0)</f>
        <v>ESTRÉS,  TRANSTORNOS DEL SUEÑO</v>
      </c>
      <c r="K35" s="15"/>
      <c r="L35" s="14" t="str">
        <f>VLOOKUP(H35,PELIGROS!A$2:G$445,4,0)</f>
        <v>N/A</v>
      </c>
      <c r="M35" s="14" t="str">
        <f>VLOOKUP(H35,PELIGROS!A$2:G$445,5,0)</f>
        <v>PVE PSICOSOCIAL</v>
      </c>
      <c r="N35" s="15">
        <v>2</v>
      </c>
      <c r="O35" s="16">
        <v>3</v>
      </c>
      <c r="P35" s="16">
        <v>10</v>
      </c>
      <c r="Q35" s="16">
        <f t="shared" si="0"/>
        <v>6</v>
      </c>
      <c r="R35" s="16">
        <f t="shared" si="1"/>
        <v>60</v>
      </c>
      <c r="S35" s="27" t="str">
        <f t="shared" si="2"/>
        <v>M-6</v>
      </c>
      <c r="T35" s="59" t="str">
        <f t="shared" si="3"/>
        <v>III</v>
      </c>
      <c r="U35" s="59" t="str">
        <f t="shared" si="4"/>
        <v>Mejorable</v>
      </c>
      <c r="V35" s="89"/>
      <c r="W35" s="14" t="str">
        <f>VLOOKUP(H35,PELIGROS!A$2:G$445,6,0)</f>
        <v>ESTRÉS</v>
      </c>
      <c r="X35" s="15"/>
      <c r="Y35" s="15"/>
      <c r="Z35" s="15"/>
      <c r="AA35" s="14"/>
      <c r="AB35" s="21" t="str">
        <f>VLOOKUP(H35,PELIGROS!A$2:G$445,7,0)</f>
        <v>N/A</v>
      </c>
      <c r="AC35" s="89"/>
      <c r="AD35" s="91"/>
    </row>
    <row r="36" spans="1:30" ht="51">
      <c r="A36" s="79"/>
      <c r="B36" s="79"/>
      <c r="C36" s="91"/>
      <c r="D36" s="94"/>
      <c r="E36" s="97"/>
      <c r="F36" s="97"/>
      <c r="G36" s="14" t="str">
        <f>VLOOKUP(H36,PELIGROS!A$1:G$445,2,0)</f>
        <v>Forzadas, Prolongadas</v>
      </c>
      <c r="H36" s="27" t="s">
        <v>40</v>
      </c>
      <c r="I36" s="27" t="s">
        <v>1256</v>
      </c>
      <c r="J36" s="14" t="str">
        <f>VLOOKUP(H36,PELIGROS!A$2:G$445,3,0)</f>
        <v xml:space="preserve">Lesiones osteomusculares, lesiones osteoarticulares
</v>
      </c>
      <c r="K36" s="15"/>
      <c r="L36" s="14" t="str">
        <f>VLOOKUP(H36,PELIGROS!A$2:G$445,4,0)</f>
        <v>Inspecciones planeadas e inspecciones no planeadas, procedimientos de programas de seguridad y salud en el trabajo</v>
      </c>
      <c r="M36" s="14" t="str">
        <f>VLOOKUP(H36,PELIGROS!A$2:G$445,5,0)</f>
        <v>PVE Biomecánico, programa pausas activas, exámenes periódicos, recomendaciones, control de posturas</v>
      </c>
      <c r="N36" s="15">
        <v>2</v>
      </c>
      <c r="O36" s="16">
        <v>3</v>
      </c>
      <c r="P36" s="16">
        <v>25</v>
      </c>
      <c r="Q36" s="16">
        <f t="shared" si="0"/>
        <v>6</v>
      </c>
      <c r="R36" s="16">
        <f t="shared" si="1"/>
        <v>150</v>
      </c>
      <c r="S36" s="27" t="str">
        <f t="shared" si="2"/>
        <v>M-6</v>
      </c>
      <c r="T36" s="59" t="str">
        <f t="shared" si="3"/>
        <v>II</v>
      </c>
      <c r="U36" s="59" t="str">
        <f t="shared" si="4"/>
        <v>No Aceptable o Aceptable Con Control Especifico</v>
      </c>
      <c r="V36" s="89"/>
      <c r="W36" s="14" t="str">
        <f>VLOOKUP(H36,PELIGROS!A$2:G$445,6,0)</f>
        <v>Enfermedades Osteomusculares</v>
      </c>
      <c r="X36" s="15"/>
      <c r="Y36" s="15"/>
      <c r="Z36" s="15"/>
      <c r="AA36" s="14"/>
      <c r="AB36" s="21" t="str">
        <f>VLOOKUP(H36,PELIGROS!A$2:G$445,7,0)</f>
        <v>Prevención en lesiones osteomusculares, líderes de pausas activas</v>
      </c>
      <c r="AC36" s="89" t="s">
        <v>1206</v>
      </c>
      <c r="AD36" s="91"/>
    </row>
    <row r="37" spans="1:30" ht="40.5">
      <c r="A37" s="79"/>
      <c r="B37" s="79"/>
      <c r="C37" s="91"/>
      <c r="D37" s="94"/>
      <c r="E37" s="97"/>
      <c r="F37" s="97"/>
      <c r="G37" s="14" t="str">
        <f>VLOOKUP(H37,PELIGROS!A$1:G$445,2,0)</f>
        <v>Higiene Muscular</v>
      </c>
      <c r="H37" s="27" t="s">
        <v>483</v>
      </c>
      <c r="I37" s="27" t="s">
        <v>1256</v>
      </c>
      <c r="J37" s="14" t="str">
        <f>VLOOKUP(H37,PELIGROS!A$2:G$445,3,0)</f>
        <v>Lesiones Musculoesqueléticas</v>
      </c>
      <c r="K37" s="15"/>
      <c r="L37" s="14" t="str">
        <f>VLOOKUP(H37,PELIGROS!A$2:G$445,4,0)</f>
        <v>N/A</v>
      </c>
      <c r="M37" s="14" t="str">
        <f>VLOOKUP(H37,PELIGROS!A$2:G$445,5,0)</f>
        <v>N/A</v>
      </c>
      <c r="N37" s="15">
        <v>2</v>
      </c>
      <c r="O37" s="16">
        <v>4</v>
      </c>
      <c r="P37" s="16">
        <v>25</v>
      </c>
      <c r="Q37" s="16">
        <f t="shared" si="0"/>
        <v>8</v>
      </c>
      <c r="R37" s="16">
        <f t="shared" si="1"/>
        <v>200</v>
      </c>
      <c r="S37" s="27" t="str">
        <f t="shared" si="2"/>
        <v>M-8</v>
      </c>
      <c r="T37" s="59" t="str">
        <f t="shared" si="3"/>
        <v>II</v>
      </c>
      <c r="U37" s="59" t="str">
        <f t="shared" si="4"/>
        <v>No Aceptable o Aceptable Con Control Especifico</v>
      </c>
      <c r="V37" s="89"/>
      <c r="W37" s="14" t="str">
        <f>VLOOKUP(H37,PELIGROS!A$2:G$445,6,0)</f>
        <v xml:space="preserve">Enfermedades Osteomusculares
</v>
      </c>
      <c r="X37" s="15"/>
      <c r="Y37" s="15"/>
      <c r="Z37" s="15"/>
      <c r="AA37" s="14"/>
      <c r="AB37" s="21" t="str">
        <f>VLOOKUP(H37,PELIGROS!A$2:G$445,7,0)</f>
        <v>Prevención en lesiones osteomusculares, líderes de pausas activas</v>
      </c>
      <c r="AC37" s="89"/>
      <c r="AD37" s="91"/>
    </row>
    <row r="38" spans="1:30" ht="40.5">
      <c r="A38" s="79"/>
      <c r="B38" s="79"/>
      <c r="C38" s="91"/>
      <c r="D38" s="94"/>
      <c r="E38" s="97"/>
      <c r="F38" s="97"/>
      <c r="G38" s="14" t="str">
        <f>VLOOKUP(H38,PELIGROS!A$1:G$445,2,0)</f>
        <v>Superficies de trabajo irregulares o deslizantes</v>
      </c>
      <c r="H38" s="27" t="s">
        <v>597</v>
      </c>
      <c r="I38" s="27" t="s">
        <v>1257</v>
      </c>
      <c r="J38" s="14" t="str">
        <f>VLOOKUP(H38,PELIGROS!A$2:G$445,3,0)</f>
        <v>Caidas del mismo nivel, fracturas, golpe con objetos, caídas de objetos, obstrucción de rutas de evacuación</v>
      </c>
      <c r="K38" s="15"/>
      <c r="L38" s="14" t="str">
        <f>VLOOKUP(H38,PELIGROS!A$2:G$445,4,0)</f>
        <v>N/A</v>
      </c>
      <c r="M38" s="14" t="str">
        <f>VLOOKUP(H38,PELIGROS!A$2:G$445,5,0)</f>
        <v>N/A</v>
      </c>
      <c r="N38" s="15">
        <v>2</v>
      </c>
      <c r="O38" s="16">
        <v>3</v>
      </c>
      <c r="P38" s="16">
        <v>25</v>
      </c>
      <c r="Q38" s="16">
        <f t="shared" si="0"/>
        <v>6</v>
      </c>
      <c r="R38" s="16">
        <f t="shared" si="1"/>
        <v>150</v>
      </c>
      <c r="S38" s="27" t="str">
        <f t="shared" si="2"/>
        <v>M-6</v>
      </c>
      <c r="T38" s="59" t="str">
        <f t="shared" si="3"/>
        <v>II</v>
      </c>
      <c r="U38" s="59" t="str">
        <f t="shared" si="4"/>
        <v>No Aceptable o Aceptable Con Control Especifico</v>
      </c>
      <c r="V38" s="89"/>
      <c r="W38" s="14" t="str">
        <f>VLOOKUP(H38,PELIGROS!A$2:G$445,6,0)</f>
        <v>Caídas de distinto nivel</v>
      </c>
      <c r="X38" s="15"/>
      <c r="Y38" s="15"/>
      <c r="Z38" s="15"/>
      <c r="AA38" s="14"/>
      <c r="AB38" s="21" t="str">
        <f>VLOOKUP(H38,PELIGROS!A$2:G$445,7,0)</f>
        <v>Pautas Básicas en orden y aseo en el lugar de trabajo, actos y condiciones inseguras</v>
      </c>
      <c r="AC38" s="15" t="s">
        <v>1208</v>
      </c>
      <c r="AD38" s="91"/>
    </row>
    <row r="39" spans="1:30" ht="51.75" thickBot="1">
      <c r="A39" s="79"/>
      <c r="B39" s="79"/>
      <c r="C39" s="92"/>
      <c r="D39" s="95"/>
      <c r="E39" s="98"/>
      <c r="F39" s="98"/>
      <c r="G39" s="17" t="str">
        <f>VLOOKUP(H39,PELIGROS!A$1:G$445,2,0)</f>
        <v>SISMOS, INCENDIOS, INUNDACIONES, TERREMOTOS, VENDAVALES, DERRUMBE</v>
      </c>
      <c r="H39" s="28" t="s">
        <v>62</v>
      </c>
      <c r="I39" s="28" t="s">
        <v>1258</v>
      </c>
      <c r="J39" s="17" t="str">
        <f>VLOOKUP(H39,PELIGROS!A$2:G$445,3,0)</f>
        <v>SISMOS, INCENDIOS, INUNDACIONES, TERREMOTOS, VENDAVALES</v>
      </c>
      <c r="K39" s="18"/>
      <c r="L39" s="17" t="str">
        <f>VLOOKUP(H39,PELIGROS!A$2:G$445,4,0)</f>
        <v>Inspecciones planeadas e inspecciones no planeadas, procedimientos de programas de seguridad y salud en el trabajo</v>
      </c>
      <c r="M39" s="17" t="str">
        <f>VLOOKUP(H39,PELIGROS!A$2:G$445,5,0)</f>
        <v>BRIGADAS DE EMERGENCIAS</v>
      </c>
      <c r="N39" s="18">
        <v>2</v>
      </c>
      <c r="O39" s="19">
        <v>1</v>
      </c>
      <c r="P39" s="19">
        <v>100</v>
      </c>
      <c r="Q39" s="19">
        <f t="shared" si="0"/>
        <v>2</v>
      </c>
      <c r="R39" s="19">
        <f t="shared" si="1"/>
        <v>200</v>
      </c>
      <c r="S39" s="28" t="str">
        <f t="shared" si="2"/>
        <v>B-2</v>
      </c>
      <c r="T39" s="63" t="str">
        <f t="shared" si="3"/>
        <v>II</v>
      </c>
      <c r="U39" s="63" t="str">
        <f t="shared" si="4"/>
        <v>No Aceptable o Aceptable Con Control Especifico</v>
      </c>
      <c r="V39" s="99"/>
      <c r="W39" s="17" t="str">
        <f>VLOOKUP(H39,PELIGROS!A$2:G$445,6,0)</f>
        <v>MUERTE</v>
      </c>
      <c r="X39" s="18"/>
      <c r="Y39" s="18"/>
      <c r="Z39" s="18"/>
      <c r="AA39" s="17"/>
      <c r="AB39" s="56" t="str">
        <f>VLOOKUP(H39,PELIGROS!A$2:G$445,7,0)</f>
        <v>ENTRENAMIENTO DE LA BRIGADA; DIVULGACIÓN DE PLAN DE EMERGENCIA</v>
      </c>
      <c r="AC39" s="18" t="s">
        <v>1210</v>
      </c>
      <c r="AD39" s="92"/>
    </row>
    <row r="40" spans="1:30" ht="25.5">
      <c r="A40" s="79"/>
      <c r="B40" s="79"/>
      <c r="C40" s="75" t="s">
        <v>1219</v>
      </c>
      <c r="D40" s="81" t="s">
        <v>1220</v>
      </c>
      <c r="E40" s="84" t="s">
        <v>1068</v>
      </c>
      <c r="F40" s="84" t="s">
        <v>1201</v>
      </c>
      <c r="G40" s="64" t="str">
        <f>VLOOKUP(H40,PELIGROS!A$1:G$445,2,0)</f>
        <v>Bacterias</v>
      </c>
      <c r="H40" s="50" t="s">
        <v>113</v>
      </c>
      <c r="I40" s="50" t="s">
        <v>1253</v>
      </c>
      <c r="J40" s="64" t="str">
        <f>VLOOKUP(H40,PELIGROS!A$2:G$445,3,0)</f>
        <v>Infecciones Bacterianas</v>
      </c>
      <c r="K40" s="65"/>
      <c r="L40" s="64" t="str">
        <f>VLOOKUP(H40,PELIGROS!A$2:G$445,4,0)</f>
        <v>N/A</v>
      </c>
      <c r="M40" s="64" t="str">
        <f>VLOOKUP(H40,PELIGROS!A$2:G$445,5,0)</f>
        <v>Vacunación</v>
      </c>
      <c r="N40" s="65">
        <v>2</v>
      </c>
      <c r="O40" s="66">
        <v>3</v>
      </c>
      <c r="P40" s="66">
        <v>10</v>
      </c>
      <c r="Q40" s="66">
        <f t="shared" si="0"/>
        <v>6</v>
      </c>
      <c r="R40" s="66">
        <f t="shared" si="1"/>
        <v>60</v>
      </c>
      <c r="S40" s="50" t="str">
        <f t="shared" si="2"/>
        <v>M-6</v>
      </c>
      <c r="T40" s="51" t="str">
        <f t="shared" si="3"/>
        <v>III</v>
      </c>
      <c r="U40" s="51" t="str">
        <f t="shared" si="4"/>
        <v>Mejorable</v>
      </c>
      <c r="V40" s="73">
        <v>3</v>
      </c>
      <c r="W40" s="64" t="str">
        <f>VLOOKUP(H40,PELIGROS!A$2:G$445,6,0)</f>
        <v xml:space="preserve">Enfermedades Infectocontagiosas
</v>
      </c>
      <c r="X40" s="65"/>
      <c r="Y40" s="65"/>
      <c r="Z40" s="65"/>
      <c r="AA40" s="64"/>
      <c r="AB40" s="64" t="str">
        <f>VLOOKUP(H40,PELIGROS!A$2:G$445,7,0)</f>
        <v>Autocuidado</v>
      </c>
      <c r="AC40" s="73" t="s">
        <v>1202</v>
      </c>
      <c r="AD40" s="75" t="s">
        <v>1203</v>
      </c>
    </row>
    <row r="41" spans="1:30" ht="25.5">
      <c r="A41" s="79"/>
      <c r="B41" s="79"/>
      <c r="C41" s="76"/>
      <c r="D41" s="82"/>
      <c r="E41" s="85"/>
      <c r="F41" s="85"/>
      <c r="G41" s="57" t="str">
        <f>VLOOKUP(H41,PELIGROS!A$1:G$445,2,0)</f>
        <v>Virus</v>
      </c>
      <c r="H41" s="54" t="s">
        <v>122</v>
      </c>
      <c r="I41" s="54" t="s">
        <v>1253</v>
      </c>
      <c r="J41" s="57" t="str">
        <f>VLOOKUP(H41,PELIGROS!A$2:G$445,3,0)</f>
        <v>Infecciones Virales</v>
      </c>
      <c r="K41" s="52"/>
      <c r="L41" s="57" t="str">
        <f>VLOOKUP(H41,PELIGROS!A$2:G$445,4,0)</f>
        <v>N/A</v>
      </c>
      <c r="M41" s="57" t="str">
        <f>VLOOKUP(H41,PELIGROS!A$2:G$445,5,0)</f>
        <v>Vacunación</v>
      </c>
      <c r="N41" s="52">
        <v>2</v>
      </c>
      <c r="O41" s="53">
        <v>3</v>
      </c>
      <c r="P41" s="53">
        <v>10</v>
      </c>
      <c r="Q41" s="53">
        <f t="shared" si="0"/>
        <v>6</v>
      </c>
      <c r="R41" s="53">
        <f t="shared" si="1"/>
        <v>60</v>
      </c>
      <c r="S41" s="54" t="str">
        <f t="shared" si="2"/>
        <v>M-6</v>
      </c>
      <c r="T41" s="55" t="str">
        <f t="shared" si="3"/>
        <v>III</v>
      </c>
      <c r="U41" s="55" t="str">
        <f t="shared" si="4"/>
        <v>Mejorable</v>
      </c>
      <c r="V41" s="74"/>
      <c r="W41" s="57" t="str">
        <f>VLOOKUP(H41,PELIGROS!A$2:G$445,6,0)</f>
        <v xml:space="preserve">Enfermedades Infectocontagiosas
</v>
      </c>
      <c r="X41" s="52"/>
      <c r="Y41" s="52"/>
      <c r="Z41" s="52"/>
      <c r="AA41" s="57"/>
      <c r="AB41" s="49" t="str">
        <f>VLOOKUP(H41,PELIGROS!A$2:G$445,7,0)</f>
        <v>Autocuidado</v>
      </c>
      <c r="AC41" s="74"/>
      <c r="AD41" s="76"/>
    </row>
    <row r="42" spans="1:30" ht="51">
      <c r="A42" s="79"/>
      <c r="B42" s="79"/>
      <c r="C42" s="76"/>
      <c r="D42" s="82"/>
      <c r="E42" s="85"/>
      <c r="F42" s="85"/>
      <c r="G42" s="57" t="str">
        <f>VLOOKUP(H42,PELIGROS!A$1:G$445,2,0)</f>
        <v>AUSENCIA O EXCESO DE LUZ EN UN AMBIENTE</v>
      </c>
      <c r="H42" s="54" t="s">
        <v>155</v>
      </c>
      <c r="I42" s="54" t="s">
        <v>1254</v>
      </c>
      <c r="J42" s="57" t="str">
        <f>VLOOKUP(H42,PELIGROS!A$2:G$445,3,0)</f>
        <v>DISMINUCIÓN AGUDEZA VISUAL, CANSANCIO VISUAL</v>
      </c>
      <c r="K42" s="52"/>
      <c r="L42" s="57" t="str">
        <f>VLOOKUP(H42,PELIGROS!A$2:G$445,4,0)</f>
        <v>Inspecciones planeadas e inspecciones no planeadas, procedimientos de programas de seguridad y salud en el trabajo</v>
      </c>
      <c r="M42" s="57" t="str">
        <f>VLOOKUP(H42,PELIGROS!A$2:G$445,5,0)</f>
        <v>N/A</v>
      </c>
      <c r="N42" s="52">
        <v>2</v>
      </c>
      <c r="O42" s="53">
        <v>4</v>
      </c>
      <c r="P42" s="53">
        <v>10</v>
      </c>
      <c r="Q42" s="53">
        <f t="shared" ref="Q42" si="15">N42*O42</f>
        <v>8</v>
      </c>
      <c r="R42" s="53">
        <f t="shared" ref="R42" si="16">P42*Q42</f>
        <v>80</v>
      </c>
      <c r="S42" s="54" t="str">
        <f t="shared" ref="S42" si="17">IF(Q42=40,"MA-40",IF(Q42=30,"MA-30",IF(Q42=20,"A-20",IF(Q42=10,"A-10",IF(Q42=24,"MA-24",IF(Q42=18,"A-18",IF(Q42=12,"A-12",IF(Q42=6,"M-6",IF(Q42=8,"M-8",IF(Q42=6,"M-6",IF(Q42=4,"B-4",IF(Q42=2,"B-2",))))))))))))</f>
        <v>M-8</v>
      </c>
      <c r="T42" s="55" t="str">
        <f t="shared" ref="T42" si="18">IF(R42&lt;=20,"IV",IF(R42&lt;=120,"III",IF(R42&lt;=500,"II",IF(R42&lt;=4000,"I"))))</f>
        <v>III</v>
      </c>
      <c r="U42" s="55" t="str">
        <f t="shared" ref="U42" si="19">IF(T42=0,"",IF(T42="IV","Aceptable",IF(T42="III","Mejorable",IF(T42="II","No Aceptable o Aceptable Con Control Especifico",IF(T42="I","No Aceptable","")))))</f>
        <v>Mejorable</v>
      </c>
      <c r="V42" s="74"/>
      <c r="W42" s="57" t="str">
        <f>VLOOKUP(H42,PELIGROS!A$2:G$445,6,0)</f>
        <v>DISMINUCIÓN AGUDEZA VISUAL</v>
      </c>
      <c r="X42" s="52"/>
      <c r="Y42" s="52"/>
      <c r="Z42" s="52"/>
      <c r="AA42" s="57"/>
      <c r="AB42" s="49" t="str">
        <f>VLOOKUP(H42,PELIGROS!A$2:G$445,7,0)</f>
        <v>N/A</v>
      </c>
      <c r="AC42" s="52" t="s">
        <v>1216</v>
      </c>
      <c r="AD42" s="76"/>
    </row>
    <row r="43" spans="1:30" ht="39.75" customHeight="1">
      <c r="A43" s="79"/>
      <c r="B43" s="79"/>
      <c r="C43" s="76"/>
      <c r="D43" s="82"/>
      <c r="E43" s="85"/>
      <c r="F43" s="85"/>
      <c r="G43" s="57" t="str">
        <f>VLOOKUP(H43,PELIGROS!A$1:G$445,2,0)</f>
        <v>CONCENTRACIÓN EN ACTIVIDADES DE ALTO DESEMPEÑO MENTAL</v>
      </c>
      <c r="H43" s="54" t="s">
        <v>72</v>
      </c>
      <c r="I43" s="54" t="s">
        <v>1255</v>
      </c>
      <c r="J43" s="57" t="str">
        <f>VLOOKUP(H43,PELIGROS!A$2:G$445,3,0)</f>
        <v>ESTRÉS, CEFALEA, IRRITABILIDAD</v>
      </c>
      <c r="K43" s="52"/>
      <c r="L43" s="57" t="str">
        <f>VLOOKUP(H43,PELIGROS!A$2:G$445,4,0)</f>
        <v>N/A</v>
      </c>
      <c r="M43" s="57" t="str">
        <f>VLOOKUP(H43,PELIGROS!A$2:G$445,5,0)</f>
        <v>PVE PSICOSOCIAL</v>
      </c>
      <c r="N43" s="52">
        <v>2</v>
      </c>
      <c r="O43" s="53">
        <v>3</v>
      </c>
      <c r="P43" s="53">
        <v>10</v>
      </c>
      <c r="Q43" s="53">
        <f t="shared" si="0"/>
        <v>6</v>
      </c>
      <c r="R43" s="53">
        <f t="shared" si="1"/>
        <v>60</v>
      </c>
      <c r="S43" s="54" t="str">
        <f t="shared" si="2"/>
        <v>M-6</v>
      </c>
      <c r="T43" s="55" t="str">
        <f t="shared" si="3"/>
        <v>III</v>
      </c>
      <c r="U43" s="55" t="str">
        <f t="shared" si="4"/>
        <v>Mejorable</v>
      </c>
      <c r="V43" s="74"/>
      <c r="W43" s="57" t="str">
        <f>VLOOKUP(H43,PELIGROS!A$2:G$445,6,0)</f>
        <v>ESTRÉS</v>
      </c>
      <c r="X43" s="52"/>
      <c r="Y43" s="52"/>
      <c r="Z43" s="52"/>
      <c r="AA43" s="57"/>
      <c r="AB43" s="49" t="str">
        <f>VLOOKUP(H43,PELIGROS!A$2:G$445,7,0)</f>
        <v>N/A</v>
      </c>
      <c r="AC43" s="74" t="s">
        <v>1205</v>
      </c>
      <c r="AD43" s="76"/>
    </row>
    <row r="44" spans="1:30" ht="39.75" customHeight="1">
      <c r="A44" s="79"/>
      <c r="B44" s="79"/>
      <c r="C44" s="76"/>
      <c r="D44" s="82"/>
      <c r="E44" s="85"/>
      <c r="F44" s="85"/>
      <c r="G44" s="57" t="str">
        <f>VLOOKUP(H44,PELIGROS!A$1:G$445,2,0)</f>
        <v>NATURALEZA DE LA TAREA</v>
      </c>
      <c r="H44" s="54" t="s">
        <v>76</v>
      </c>
      <c r="I44" s="54" t="s">
        <v>1255</v>
      </c>
      <c r="J44" s="57" t="str">
        <f>VLOOKUP(H44,PELIGROS!A$2:G$445,3,0)</f>
        <v>ESTRÉS,  TRANSTORNOS DEL SUEÑO</v>
      </c>
      <c r="K44" s="52"/>
      <c r="L44" s="57" t="str">
        <f>VLOOKUP(H44,PELIGROS!A$2:G$445,4,0)</f>
        <v>N/A</v>
      </c>
      <c r="M44" s="57" t="str">
        <f>VLOOKUP(H44,PELIGROS!A$2:G$445,5,0)</f>
        <v>PVE PSICOSOCIAL</v>
      </c>
      <c r="N44" s="52">
        <v>2</v>
      </c>
      <c r="O44" s="53">
        <v>3</v>
      </c>
      <c r="P44" s="53">
        <v>10</v>
      </c>
      <c r="Q44" s="53">
        <f t="shared" si="0"/>
        <v>6</v>
      </c>
      <c r="R44" s="53">
        <f t="shared" si="1"/>
        <v>60</v>
      </c>
      <c r="S44" s="54" t="str">
        <f t="shared" si="2"/>
        <v>M-6</v>
      </c>
      <c r="T44" s="55" t="str">
        <f t="shared" si="3"/>
        <v>III</v>
      </c>
      <c r="U44" s="55" t="str">
        <f t="shared" si="4"/>
        <v>Mejorable</v>
      </c>
      <c r="V44" s="74"/>
      <c r="W44" s="57" t="str">
        <f>VLOOKUP(H44,PELIGROS!A$2:G$445,6,0)</f>
        <v>ESTRÉS</v>
      </c>
      <c r="X44" s="52"/>
      <c r="Y44" s="52"/>
      <c r="Z44" s="52"/>
      <c r="AA44" s="57"/>
      <c r="AB44" s="49" t="str">
        <f>VLOOKUP(H44,PELIGROS!A$2:G$445,7,0)</f>
        <v>N/A</v>
      </c>
      <c r="AC44" s="74"/>
      <c r="AD44" s="76"/>
    </row>
    <row r="45" spans="1:30" ht="46.5" customHeight="1">
      <c r="A45" s="79"/>
      <c r="B45" s="79"/>
      <c r="C45" s="76"/>
      <c r="D45" s="82"/>
      <c r="E45" s="85"/>
      <c r="F45" s="85"/>
      <c r="G45" s="57" t="str">
        <f>VLOOKUP(H45,PELIGROS!A$1:G$445,2,0)</f>
        <v>Higiene Muscular</v>
      </c>
      <c r="H45" s="54" t="s">
        <v>483</v>
      </c>
      <c r="I45" s="54" t="s">
        <v>1256</v>
      </c>
      <c r="J45" s="57" t="str">
        <f>VLOOKUP(H45,PELIGROS!A$2:G$445,3,0)</f>
        <v>Lesiones Musculoesqueléticas</v>
      </c>
      <c r="K45" s="52"/>
      <c r="L45" s="57" t="str">
        <f>VLOOKUP(H45,PELIGROS!A$2:G$445,4,0)</f>
        <v>N/A</v>
      </c>
      <c r="M45" s="57" t="str">
        <f>VLOOKUP(H45,PELIGROS!A$2:G$445,5,0)</f>
        <v>N/A</v>
      </c>
      <c r="N45" s="52">
        <v>2</v>
      </c>
      <c r="O45" s="53">
        <v>2</v>
      </c>
      <c r="P45" s="53">
        <v>10</v>
      </c>
      <c r="Q45" s="53">
        <f t="shared" si="0"/>
        <v>4</v>
      </c>
      <c r="R45" s="53">
        <f t="shared" si="1"/>
        <v>40</v>
      </c>
      <c r="S45" s="54" t="str">
        <f t="shared" si="2"/>
        <v>B-4</v>
      </c>
      <c r="T45" s="55" t="str">
        <f t="shared" si="3"/>
        <v>III</v>
      </c>
      <c r="U45" s="55" t="str">
        <f t="shared" si="4"/>
        <v>Mejorable</v>
      </c>
      <c r="V45" s="74"/>
      <c r="W45" s="57" t="str">
        <f>VLOOKUP(H45,PELIGROS!A$2:G$445,6,0)</f>
        <v xml:space="preserve">Enfermedades Osteomusculares
</v>
      </c>
      <c r="X45" s="52"/>
      <c r="Y45" s="52"/>
      <c r="Z45" s="52"/>
      <c r="AA45" s="57"/>
      <c r="AB45" s="49" t="str">
        <f>VLOOKUP(H45,PELIGROS!A$2:G$445,7,0)</f>
        <v>Prevención en lesiones osteomusculares, líderes de pausas activas</v>
      </c>
      <c r="AC45" s="52" t="s">
        <v>1206</v>
      </c>
      <c r="AD45" s="76"/>
    </row>
    <row r="46" spans="1:30" ht="40.5">
      <c r="A46" s="79"/>
      <c r="B46" s="79"/>
      <c r="C46" s="76"/>
      <c r="D46" s="82"/>
      <c r="E46" s="85"/>
      <c r="F46" s="85"/>
      <c r="G46" s="57" t="str">
        <f>VLOOKUP(H46,PELIGROS!A$1:G$445,2,0)</f>
        <v>Superficies de trabajo irregulares o deslizantes</v>
      </c>
      <c r="H46" s="54" t="s">
        <v>597</v>
      </c>
      <c r="I46" s="54" t="s">
        <v>1257</v>
      </c>
      <c r="J46" s="57" t="str">
        <f>VLOOKUP(H46,PELIGROS!A$2:G$445,3,0)</f>
        <v>Caidas del mismo nivel, fracturas, golpe con objetos, caídas de objetos, obstrucción de rutas de evacuación</v>
      </c>
      <c r="K46" s="52"/>
      <c r="L46" s="57" t="str">
        <f>VLOOKUP(H46,PELIGROS!A$2:G$445,4,0)</f>
        <v>N/A</v>
      </c>
      <c r="M46" s="57" t="str">
        <f>VLOOKUP(H46,PELIGROS!A$2:G$445,5,0)</f>
        <v>N/A</v>
      </c>
      <c r="N46" s="52">
        <v>2</v>
      </c>
      <c r="O46" s="53">
        <v>3</v>
      </c>
      <c r="P46" s="53">
        <v>25</v>
      </c>
      <c r="Q46" s="53">
        <f t="shared" si="0"/>
        <v>6</v>
      </c>
      <c r="R46" s="53">
        <f t="shared" si="1"/>
        <v>150</v>
      </c>
      <c r="S46" s="54" t="str">
        <f t="shared" si="2"/>
        <v>M-6</v>
      </c>
      <c r="T46" s="55" t="str">
        <f t="shared" si="3"/>
        <v>II</v>
      </c>
      <c r="U46" s="55" t="str">
        <f t="shared" si="4"/>
        <v>No Aceptable o Aceptable Con Control Especifico</v>
      </c>
      <c r="V46" s="74"/>
      <c r="W46" s="57" t="str">
        <f>VLOOKUP(H46,PELIGROS!A$2:G$445,6,0)</f>
        <v>Caídas de distinto nivel</v>
      </c>
      <c r="X46" s="52"/>
      <c r="Y46" s="52"/>
      <c r="Z46" s="52"/>
      <c r="AA46" s="57"/>
      <c r="AB46" s="49" t="str">
        <f>VLOOKUP(H46,PELIGROS!A$2:G$445,7,0)</f>
        <v>Pautas Básicas en orden y aseo en el lugar de trabajo, actos y condiciones inseguras</v>
      </c>
      <c r="AC46" s="52" t="s">
        <v>1208</v>
      </c>
      <c r="AD46" s="76"/>
    </row>
    <row r="47" spans="1:30" ht="51.75" thickBot="1">
      <c r="A47" s="79"/>
      <c r="B47" s="79"/>
      <c r="C47" s="77"/>
      <c r="D47" s="83"/>
      <c r="E47" s="86"/>
      <c r="F47" s="86"/>
      <c r="G47" s="67" t="str">
        <f>VLOOKUP(H47,PELIGROS!A$1:G$445,2,0)</f>
        <v>SISMOS, INCENDIOS, INUNDACIONES, TERREMOTOS, VENDAVALES, DERRUMBE</v>
      </c>
      <c r="H47" s="68" t="s">
        <v>62</v>
      </c>
      <c r="I47" s="68" t="s">
        <v>1258</v>
      </c>
      <c r="J47" s="67" t="str">
        <f>VLOOKUP(H47,PELIGROS!A$2:G$445,3,0)</f>
        <v>SISMOS, INCENDIOS, INUNDACIONES, TERREMOTOS, VENDAVALES</v>
      </c>
      <c r="K47" s="69"/>
      <c r="L47" s="67" t="str">
        <f>VLOOKUP(H47,PELIGROS!A$2:G$445,4,0)</f>
        <v>Inspecciones planeadas e inspecciones no planeadas, procedimientos de programas de seguridad y salud en el trabajo</v>
      </c>
      <c r="M47" s="67" t="str">
        <f>VLOOKUP(H47,PELIGROS!A$2:G$445,5,0)</f>
        <v>BRIGADAS DE EMERGENCIAS</v>
      </c>
      <c r="N47" s="69">
        <v>2</v>
      </c>
      <c r="O47" s="70">
        <v>1</v>
      </c>
      <c r="P47" s="70">
        <v>100</v>
      </c>
      <c r="Q47" s="70">
        <f t="shared" si="0"/>
        <v>2</v>
      </c>
      <c r="R47" s="70">
        <f t="shared" si="1"/>
        <v>200</v>
      </c>
      <c r="S47" s="68" t="str">
        <f t="shared" si="2"/>
        <v>B-2</v>
      </c>
      <c r="T47" s="71" t="str">
        <f t="shared" si="3"/>
        <v>II</v>
      </c>
      <c r="U47" s="71" t="str">
        <f t="shared" si="4"/>
        <v>No Aceptable o Aceptable Con Control Especifico</v>
      </c>
      <c r="V47" s="87"/>
      <c r="W47" s="67" t="str">
        <f>VLOOKUP(H47,PELIGROS!A$2:G$445,6,0)</f>
        <v>MUERTE</v>
      </c>
      <c r="X47" s="69"/>
      <c r="Y47" s="69"/>
      <c r="Z47" s="69"/>
      <c r="AA47" s="67"/>
      <c r="AB47" s="72" t="str">
        <f>VLOOKUP(H47,PELIGROS!A$2:G$445,7,0)</f>
        <v>ENTRENAMIENTO DE LA BRIGADA; DIVULGACIÓN DE PLAN DE EMERGENCIA</v>
      </c>
      <c r="AC47" s="69" t="s">
        <v>1210</v>
      </c>
      <c r="AD47" s="77"/>
    </row>
    <row r="48" spans="1:30" ht="25.5" customHeight="1">
      <c r="A48" s="79"/>
      <c r="B48" s="79"/>
      <c r="C48" s="90" t="s">
        <v>1223</v>
      </c>
      <c r="D48" s="93" t="s">
        <v>1224</v>
      </c>
      <c r="E48" s="96" t="s">
        <v>1020</v>
      </c>
      <c r="F48" s="96" t="s">
        <v>1201</v>
      </c>
      <c r="G48" s="60" t="str">
        <f>VLOOKUP(H48,PELIGROS!A$1:G$445,2,0)</f>
        <v>Bacterias</v>
      </c>
      <c r="H48" s="26" t="s">
        <v>113</v>
      </c>
      <c r="I48" s="26" t="s">
        <v>1253</v>
      </c>
      <c r="J48" s="60" t="str">
        <f>VLOOKUP(H48,PELIGROS!A$2:G$445,3,0)</f>
        <v>Infecciones Bacterianas</v>
      </c>
      <c r="K48" s="61"/>
      <c r="L48" s="60" t="str">
        <f>VLOOKUP(H48,PELIGROS!A$2:G$445,4,0)</f>
        <v>N/A</v>
      </c>
      <c r="M48" s="60" t="str">
        <f>VLOOKUP(H48,PELIGROS!A$2:G$445,5,0)</f>
        <v>Vacunación</v>
      </c>
      <c r="N48" s="61">
        <v>2</v>
      </c>
      <c r="O48" s="62">
        <v>3</v>
      </c>
      <c r="P48" s="62">
        <v>10</v>
      </c>
      <c r="Q48" s="62">
        <f t="shared" si="0"/>
        <v>6</v>
      </c>
      <c r="R48" s="62">
        <f t="shared" si="1"/>
        <v>60</v>
      </c>
      <c r="S48" s="26" t="str">
        <f t="shared" si="2"/>
        <v>M-6</v>
      </c>
      <c r="T48" s="58" t="str">
        <f t="shared" si="3"/>
        <v>III</v>
      </c>
      <c r="U48" s="58" t="str">
        <f t="shared" si="4"/>
        <v>Mejorable</v>
      </c>
      <c r="V48" s="88">
        <v>2</v>
      </c>
      <c r="W48" s="60" t="str">
        <f>VLOOKUP(H48,PELIGROS!A$2:G$445,6,0)</f>
        <v xml:space="preserve">Enfermedades Infectocontagiosas
</v>
      </c>
      <c r="X48" s="61"/>
      <c r="Y48" s="61"/>
      <c r="Z48" s="61"/>
      <c r="AA48" s="60"/>
      <c r="AB48" s="60" t="str">
        <f>VLOOKUP(H48,PELIGROS!A$2:G$445,7,0)</f>
        <v>Autocuidado</v>
      </c>
      <c r="AC48" s="88" t="s">
        <v>1202</v>
      </c>
      <c r="AD48" s="90" t="s">
        <v>1203</v>
      </c>
    </row>
    <row r="49" spans="1:30" ht="25.5">
      <c r="A49" s="79"/>
      <c r="B49" s="79"/>
      <c r="C49" s="91"/>
      <c r="D49" s="94"/>
      <c r="E49" s="97"/>
      <c r="F49" s="97"/>
      <c r="G49" s="14" t="str">
        <f>VLOOKUP(H49,PELIGROS!A$1:G$445,2,0)</f>
        <v>Virus</v>
      </c>
      <c r="H49" s="27" t="s">
        <v>122</v>
      </c>
      <c r="I49" s="27" t="s">
        <v>1253</v>
      </c>
      <c r="J49" s="14" t="str">
        <f>VLOOKUP(H49,PELIGROS!A$2:G$445,3,0)</f>
        <v>Infecciones Virales</v>
      </c>
      <c r="K49" s="15"/>
      <c r="L49" s="14" t="str">
        <f>VLOOKUP(H49,PELIGROS!A$2:G$445,4,0)</f>
        <v>N/A</v>
      </c>
      <c r="M49" s="14" t="str">
        <f>VLOOKUP(H49,PELIGROS!A$2:G$445,5,0)</f>
        <v>Vacunación</v>
      </c>
      <c r="N49" s="15">
        <v>2</v>
      </c>
      <c r="O49" s="16">
        <v>3</v>
      </c>
      <c r="P49" s="16">
        <v>10</v>
      </c>
      <c r="Q49" s="16">
        <f t="shared" si="0"/>
        <v>6</v>
      </c>
      <c r="R49" s="16">
        <f t="shared" si="1"/>
        <v>60</v>
      </c>
      <c r="S49" s="27" t="str">
        <f t="shared" si="2"/>
        <v>M-6</v>
      </c>
      <c r="T49" s="59" t="str">
        <f t="shared" si="3"/>
        <v>III</v>
      </c>
      <c r="U49" s="59" t="str">
        <f t="shared" si="4"/>
        <v>Mejorable</v>
      </c>
      <c r="V49" s="89"/>
      <c r="W49" s="14" t="str">
        <f>VLOOKUP(H49,PELIGROS!A$2:G$445,6,0)</f>
        <v xml:space="preserve">Enfermedades Infectocontagiosas
</v>
      </c>
      <c r="X49" s="15"/>
      <c r="Y49" s="15"/>
      <c r="Z49" s="15"/>
      <c r="AA49" s="14"/>
      <c r="AB49" s="14" t="str">
        <f>VLOOKUP(H49,PELIGROS!A$2:G$445,7,0)</f>
        <v>Autocuidado</v>
      </c>
      <c r="AC49" s="89"/>
      <c r="AD49" s="91"/>
    </row>
    <row r="50" spans="1:30" ht="51">
      <c r="A50" s="79"/>
      <c r="B50" s="79"/>
      <c r="C50" s="91"/>
      <c r="D50" s="94"/>
      <c r="E50" s="97"/>
      <c r="F50" s="97"/>
      <c r="G50" s="14" t="str">
        <f>VLOOKUP(H50,PELIGROS!A$1:G$445,2,0)</f>
        <v>AUSENCIA O EXCESO DE LUZ EN UN AMBIENTE</v>
      </c>
      <c r="H50" s="27" t="s">
        <v>155</v>
      </c>
      <c r="I50" s="27" t="s">
        <v>1254</v>
      </c>
      <c r="J50" s="14" t="str">
        <f>VLOOKUP(H50,PELIGROS!A$2:G$445,3,0)</f>
        <v>DISMINUCIÓN AGUDEZA VISUAL, CANSANCIO VISUAL</v>
      </c>
      <c r="K50" s="15"/>
      <c r="L50" s="14" t="str">
        <f>VLOOKUP(H50,PELIGROS!A$2:G$445,4,0)</f>
        <v>Inspecciones planeadas e inspecciones no planeadas, procedimientos de programas de seguridad y salud en el trabajo</v>
      </c>
      <c r="M50" s="14" t="str">
        <f>VLOOKUP(H50,PELIGROS!A$2:G$445,5,0)</f>
        <v>N/A</v>
      </c>
      <c r="N50" s="15">
        <v>2</v>
      </c>
      <c r="O50" s="16">
        <v>4</v>
      </c>
      <c r="P50" s="16">
        <v>10</v>
      </c>
      <c r="Q50" s="16">
        <f t="shared" si="0"/>
        <v>8</v>
      </c>
      <c r="R50" s="16">
        <f t="shared" si="1"/>
        <v>80</v>
      </c>
      <c r="S50" s="27" t="str">
        <f t="shared" si="2"/>
        <v>M-8</v>
      </c>
      <c r="T50" s="59" t="str">
        <f t="shared" si="3"/>
        <v>III</v>
      </c>
      <c r="U50" s="59" t="str">
        <f t="shared" si="4"/>
        <v>Mejorable</v>
      </c>
      <c r="V50" s="89"/>
      <c r="W50" s="14" t="str">
        <f>VLOOKUP(H50,PELIGROS!A$2:G$445,6,0)</f>
        <v>DISMINUCIÓN AGUDEZA VISUAL</v>
      </c>
      <c r="X50" s="15"/>
      <c r="Y50" s="15"/>
      <c r="Z50" s="15"/>
      <c r="AA50" s="14"/>
      <c r="AB50" s="14" t="str">
        <f>VLOOKUP(H50,PELIGROS!A$2:G$445,7,0)</f>
        <v>N/A</v>
      </c>
      <c r="AC50" s="15" t="s">
        <v>1216</v>
      </c>
      <c r="AD50" s="91"/>
    </row>
    <row r="51" spans="1:30" ht="36.75" customHeight="1">
      <c r="A51" s="79"/>
      <c r="B51" s="79"/>
      <c r="C51" s="91"/>
      <c r="D51" s="94"/>
      <c r="E51" s="97"/>
      <c r="F51" s="97"/>
      <c r="G51" s="14" t="str">
        <f>VLOOKUP(H51,PELIGROS!A$1:G$445,2,0)</f>
        <v>CONCENTRACIÓN EN ACTIVIDADES DE ALTO DESEMPEÑO MENTAL</v>
      </c>
      <c r="H51" s="27" t="s">
        <v>72</v>
      </c>
      <c r="I51" s="27" t="s">
        <v>1255</v>
      </c>
      <c r="J51" s="14" t="str">
        <f>VLOOKUP(H51,PELIGROS!A$2:G$445,3,0)</f>
        <v>ESTRÉS, CEFALEA, IRRITABILIDAD</v>
      </c>
      <c r="K51" s="15"/>
      <c r="L51" s="14" t="str">
        <f>VLOOKUP(H51,PELIGROS!A$2:G$445,4,0)</f>
        <v>N/A</v>
      </c>
      <c r="M51" s="14" t="str">
        <f>VLOOKUP(H51,PELIGROS!A$2:G$445,5,0)</f>
        <v>PVE PSICOSOCIAL</v>
      </c>
      <c r="N51" s="15">
        <v>2</v>
      </c>
      <c r="O51" s="16">
        <v>3</v>
      </c>
      <c r="P51" s="16">
        <v>10</v>
      </c>
      <c r="Q51" s="16">
        <f t="shared" si="0"/>
        <v>6</v>
      </c>
      <c r="R51" s="16">
        <f t="shared" si="1"/>
        <v>60</v>
      </c>
      <c r="S51" s="27" t="str">
        <f t="shared" si="2"/>
        <v>M-6</v>
      </c>
      <c r="T51" s="59" t="str">
        <f t="shared" si="3"/>
        <v>III</v>
      </c>
      <c r="U51" s="59" t="str">
        <f t="shared" si="4"/>
        <v>Mejorable</v>
      </c>
      <c r="V51" s="89"/>
      <c r="W51" s="14" t="str">
        <f>VLOOKUP(H51,PELIGROS!A$2:G$445,6,0)</f>
        <v>ESTRÉS</v>
      </c>
      <c r="X51" s="15"/>
      <c r="Y51" s="15"/>
      <c r="Z51" s="15"/>
      <c r="AA51" s="14"/>
      <c r="AB51" s="14" t="str">
        <f>VLOOKUP(H51,PELIGROS!A$2:G$445,7,0)</f>
        <v>N/A</v>
      </c>
      <c r="AC51" s="89" t="s">
        <v>1205</v>
      </c>
      <c r="AD51" s="91"/>
    </row>
    <row r="52" spans="1:30" ht="36.75" customHeight="1">
      <c r="A52" s="79"/>
      <c r="B52" s="79"/>
      <c r="C52" s="91"/>
      <c r="D52" s="94"/>
      <c r="E52" s="97"/>
      <c r="F52" s="97"/>
      <c r="G52" s="14" t="str">
        <f>VLOOKUP(H52,PELIGROS!A$1:G$445,2,0)</f>
        <v>NATURALEZA DE LA TAREA</v>
      </c>
      <c r="H52" s="27" t="s">
        <v>76</v>
      </c>
      <c r="I52" s="27" t="s">
        <v>1255</v>
      </c>
      <c r="J52" s="14" t="str">
        <f>VLOOKUP(H52,PELIGROS!A$2:G$445,3,0)</f>
        <v>ESTRÉS,  TRANSTORNOS DEL SUEÑO</v>
      </c>
      <c r="K52" s="15"/>
      <c r="L52" s="14" t="str">
        <f>VLOOKUP(H52,PELIGROS!A$2:G$445,4,0)</f>
        <v>N/A</v>
      </c>
      <c r="M52" s="14" t="str">
        <f>VLOOKUP(H52,PELIGROS!A$2:G$445,5,0)</f>
        <v>PVE PSICOSOCIAL</v>
      </c>
      <c r="N52" s="15">
        <v>2</v>
      </c>
      <c r="O52" s="16">
        <v>3</v>
      </c>
      <c r="P52" s="16">
        <v>10</v>
      </c>
      <c r="Q52" s="16">
        <f t="shared" si="0"/>
        <v>6</v>
      </c>
      <c r="R52" s="16">
        <f t="shared" si="1"/>
        <v>60</v>
      </c>
      <c r="S52" s="27" t="str">
        <f t="shared" si="2"/>
        <v>M-6</v>
      </c>
      <c r="T52" s="59" t="str">
        <f t="shared" si="3"/>
        <v>III</v>
      </c>
      <c r="U52" s="59" t="str">
        <f t="shared" si="4"/>
        <v>Mejorable</v>
      </c>
      <c r="V52" s="89"/>
      <c r="W52" s="14" t="str">
        <f>VLOOKUP(H52,PELIGROS!A$2:G$445,6,0)</f>
        <v>ESTRÉS</v>
      </c>
      <c r="X52" s="15"/>
      <c r="Y52" s="15"/>
      <c r="Z52" s="15"/>
      <c r="AA52" s="14"/>
      <c r="AB52" s="14" t="str">
        <f>VLOOKUP(H52,PELIGROS!A$2:G$445,7,0)</f>
        <v>N/A</v>
      </c>
      <c r="AC52" s="89"/>
      <c r="AD52" s="91"/>
    </row>
    <row r="53" spans="1:30" ht="51">
      <c r="A53" s="79"/>
      <c r="B53" s="79"/>
      <c r="C53" s="91"/>
      <c r="D53" s="94"/>
      <c r="E53" s="97"/>
      <c r="F53" s="97"/>
      <c r="G53" s="14" t="str">
        <f>VLOOKUP(H53,PELIGROS!A$1:G$445,2,0)</f>
        <v>Forzadas, Prolongadas</v>
      </c>
      <c r="H53" s="27" t="s">
        <v>40</v>
      </c>
      <c r="I53" s="27" t="s">
        <v>1256</v>
      </c>
      <c r="J53" s="14" t="str">
        <f>VLOOKUP(H53,PELIGROS!A$2:G$445,3,0)</f>
        <v xml:space="preserve">Lesiones osteomusculares, lesiones osteoarticulares
</v>
      </c>
      <c r="K53" s="15"/>
      <c r="L53" s="14" t="str">
        <f>VLOOKUP(H53,PELIGROS!A$2:G$445,4,0)</f>
        <v>Inspecciones planeadas e inspecciones no planeadas, procedimientos de programas de seguridad y salud en el trabajo</v>
      </c>
      <c r="M53" s="14" t="str">
        <f>VLOOKUP(H53,PELIGROS!A$2:G$445,5,0)</f>
        <v>PVE Biomecánico, programa pausas activas, exámenes periódicos, recomendaciones, control de posturas</v>
      </c>
      <c r="N53" s="15">
        <v>2</v>
      </c>
      <c r="O53" s="16">
        <v>3</v>
      </c>
      <c r="P53" s="16">
        <v>25</v>
      </c>
      <c r="Q53" s="16">
        <f t="shared" si="0"/>
        <v>6</v>
      </c>
      <c r="R53" s="16">
        <f t="shared" si="1"/>
        <v>150</v>
      </c>
      <c r="S53" s="27" t="str">
        <f t="shared" si="2"/>
        <v>M-6</v>
      </c>
      <c r="T53" s="59" t="str">
        <f t="shared" si="3"/>
        <v>II</v>
      </c>
      <c r="U53" s="59" t="str">
        <f t="shared" si="4"/>
        <v>No Aceptable o Aceptable Con Control Especifico</v>
      </c>
      <c r="V53" s="89"/>
      <c r="W53" s="14" t="str">
        <f>VLOOKUP(H53,PELIGROS!A$2:G$445,6,0)</f>
        <v>Enfermedades Osteomusculares</v>
      </c>
      <c r="X53" s="15"/>
      <c r="Y53" s="15"/>
      <c r="Z53" s="15"/>
      <c r="AA53" s="14"/>
      <c r="AB53" s="14" t="str">
        <f>VLOOKUP(H53,PELIGROS!A$2:G$445,7,0)</f>
        <v>Prevención en lesiones osteomusculares, líderes de pausas activas</v>
      </c>
      <c r="AC53" s="89" t="s">
        <v>1206</v>
      </c>
      <c r="AD53" s="91"/>
    </row>
    <row r="54" spans="1:30" ht="38.25">
      <c r="A54" s="79"/>
      <c r="B54" s="79"/>
      <c r="C54" s="91"/>
      <c r="D54" s="94"/>
      <c r="E54" s="97"/>
      <c r="F54" s="97"/>
      <c r="G54" s="14" t="str">
        <f>VLOOKUP(H54,PELIGROS!A$1:G$445,2,0)</f>
        <v>Higiene Muscular</v>
      </c>
      <c r="H54" s="27" t="s">
        <v>483</v>
      </c>
      <c r="I54" s="27" t="s">
        <v>1256</v>
      </c>
      <c r="J54" s="14" t="str">
        <f>VLOOKUP(H54,PELIGROS!A$2:G$445,3,0)</f>
        <v>Lesiones Musculoesqueléticas</v>
      </c>
      <c r="K54" s="15"/>
      <c r="L54" s="14" t="str">
        <f>VLOOKUP(H54,PELIGROS!A$2:G$445,4,0)</f>
        <v>N/A</v>
      </c>
      <c r="M54" s="14" t="str">
        <f>VLOOKUP(H54,PELIGROS!A$2:G$445,5,0)</f>
        <v>N/A</v>
      </c>
      <c r="N54" s="15">
        <v>2</v>
      </c>
      <c r="O54" s="16">
        <v>3</v>
      </c>
      <c r="P54" s="16">
        <v>10</v>
      </c>
      <c r="Q54" s="16">
        <f t="shared" si="0"/>
        <v>6</v>
      </c>
      <c r="R54" s="16">
        <f t="shared" si="1"/>
        <v>60</v>
      </c>
      <c r="S54" s="27" t="str">
        <f t="shared" si="2"/>
        <v>M-6</v>
      </c>
      <c r="T54" s="59" t="str">
        <f t="shared" si="3"/>
        <v>III</v>
      </c>
      <c r="U54" s="59" t="str">
        <f t="shared" si="4"/>
        <v>Mejorable</v>
      </c>
      <c r="V54" s="89"/>
      <c r="W54" s="14" t="str">
        <f>VLOOKUP(H54,PELIGROS!A$2:G$445,6,0)</f>
        <v xml:space="preserve">Enfermedades Osteomusculares
</v>
      </c>
      <c r="X54" s="15"/>
      <c r="Y54" s="15"/>
      <c r="Z54" s="15"/>
      <c r="AA54" s="14"/>
      <c r="AB54" s="14" t="str">
        <f>VLOOKUP(H54,PELIGROS!A$2:G$445,7,0)</f>
        <v>Prevención en lesiones osteomusculares, líderes de pausas activas</v>
      </c>
      <c r="AC54" s="89"/>
      <c r="AD54" s="91"/>
    </row>
    <row r="55" spans="1:30" ht="40.5">
      <c r="A55" s="79"/>
      <c r="B55" s="79"/>
      <c r="C55" s="91"/>
      <c r="D55" s="94"/>
      <c r="E55" s="97"/>
      <c r="F55" s="97"/>
      <c r="G55" s="14" t="str">
        <f>VLOOKUP(H55,PELIGROS!A$1:G$445,2,0)</f>
        <v>Superficies de trabajo irregulares o deslizantes</v>
      </c>
      <c r="H55" s="27" t="s">
        <v>597</v>
      </c>
      <c r="I55" s="27" t="s">
        <v>1257</v>
      </c>
      <c r="J55" s="14" t="str">
        <f>VLOOKUP(H55,PELIGROS!A$2:G$445,3,0)</f>
        <v>Caidas del mismo nivel, fracturas, golpe con objetos, caídas de objetos, obstrucción de rutas de evacuación</v>
      </c>
      <c r="K55" s="15"/>
      <c r="L55" s="14" t="str">
        <f>VLOOKUP(H55,PELIGROS!A$2:G$445,4,0)</f>
        <v>N/A</v>
      </c>
      <c r="M55" s="14" t="str">
        <f>VLOOKUP(H55,PELIGROS!A$2:G$445,5,0)</f>
        <v>N/A</v>
      </c>
      <c r="N55" s="15">
        <v>2</v>
      </c>
      <c r="O55" s="16">
        <v>3</v>
      </c>
      <c r="P55" s="16">
        <v>25</v>
      </c>
      <c r="Q55" s="16">
        <f t="shared" si="0"/>
        <v>6</v>
      </c>
      <c r="R55" s="16">
        <f t="shared" si="1"/>
        <v>150</v>
      </c>
      <c r="S55" s="27" t="str">
        <f t="shared" si="2"/>
        <v>M-6</v>
      </c>
      <c r="T55" s="59" t="str">
        <f t="shared" si="3"/>
        <v>II</v>
      </c>
      <c r="U55" s="59" t="str">
        <f t="shared" si="4"/>
        <v>No Aceptable o Aceptable Con Control Especifico</v>
      </c>
      <c r="V55" s="89"/>
      <c r="W55" s="14" t="str">
        <f>VLOOKUP(H55,PELIGROS!A$2:G$445,6,0)</f>
        <v>Caídas de distinto nivel</v>
      </c>
      <c r="X55" s="15"/>
      <c r="Y55" s="15"/>
      <c r="Z55" s="15"/>
      <c r="AA55" s="14"/>
      <c r="AB55" s="14" t="str">
        <f>VLOOKUP(H55,PELIGROS!A$2:G$445,7,0)</f>
        <v>Pautas Básicas en orden y aseo en el lugar de trabajo, actos y condiciones inseguras</v>
      </c>
      <c r="AC55" s="15" t="s">
        <v>1211</v>
      </c>
      <c r="AD55" s="91"/>
    </row>
    <row r="56" spans="1:30" ht="51.75" thickBot="1">
      <c r="A56" s="79"/>
      <c r="B56" s="79"/>
      <c r="C56" s="92"/>
      <c r="D56" s="95"/>
      <c r="E56" s="98"/>
      <c r="F56" s="98"/>
      <c r="G56" s="17" t="str">
        <f>VLOOKUP(H56,PELIGROS!A$1:G$445,2,0)</f>
        <v>SISMOS, INCENDIOS, INUNDACIONES, TERREMOTOS, VENDAVALES, DERRUMBE</v>
      </c>
      <c r="H56" s="28" t="s">
        <v>62</v>
      </c>
      <c r="I56" s="28" t="s">
        <v>1258</v>
      </c>
      <c r="J56" s="17" t="str">
        <f>VLOOKUP(H56,PELIGROS!A$2:G$445,3,0)</f>
        <v>SISMOS, INCENDIOS, INUNDACIONES, TERREMOTOS, VENDAVALES</v>
      </c>
      <c r="K56" s="18"/>
      <c r="L56" s="17" t="str">
        <f>VLOOKUP(H56,PELIGROS!A$2:G$445,4,0)</f>
        <v>Inspecciones planeadas e inspecciones no planeadas, procedimientos de programas de seguridad y salud en el trabajo</v>
      </c>
      <c r="M56" s="17" t="str">
        <f>VLOOKUP(H56,PELIGROS!A$2:G$445,5,0)</f>
        <v>BRIGADAS DE EMERGENCIAS</v>
      </c>
      <c r="N56" s="18">
        <v>2</v>
      </c>
      <c r="O56" s="19">
        <v>1</v>
      </c>
      <c r="P56" s="19">
        <v>100</v>
      </c>
      <c r="Q56" s="19">
        <f t="shared" si="0"/>
        <v>2</v>
      </c>
      <c r="R56" s="19">
        <f t="shared" si="1"/>
        <v>200</v>
      </c>
      <c r="S56" s="28" t="str">
        <f t="shared" si="2"/>
        <v>B-2</v>
      </c>
      <c r="T56" s="63" t="str">
        <f t="shared" si="3"/>
        <v>II</v>
      </c>
      <c r="U56" s="63" t="str">
        <f t="shared" si="4"/>
        <v>No Aceptable o Aceptable Con Control Especifico</v>
      </c>
      <c r="V56" s="99"/>
      <c r="W56" s="17" t="str">
        <f>VLOOKUP(H56,PELIGROS!A$2:G$445,6,0)</f>
        <v>MUERTE</v>
      </c>
      <c r="X56" s="18"/>
      <c r="Y56" s="18"/>
      <c r="Z56" s="18"/>
      <c r="AA56" s="17"/>
      <c r="AB56" s="17" t="str">
        <f>VLOOKUP(H56,PELIGROS!A$2:G$445,7,0)</f>
        <v>ENTRENAMIENTO DE LA BRIGADA; DIVULGACIÓN DE PLAN DE EMERGENCIA</v>
      </c>
      <c r="AC56" s="18" t="s">
        <v>1210</v>
      </c>
      <c r="AD56" s="92"/>
    </row>
    <row r="57" spans="1:30" ht="25.5" customHeight="1">
      <c r="A57" s="79"/>
      <c r="B57" s="79"/>
      <c r="C57" s="75" t="str">
        <f>VLOOKUP(E57,FUNCIONES!A$2:C$82,2,0)</f>
        <v>Tramitar los documentos y correspondencia del area y entes externos con el fin de cumplir los lineamientos establecidos en los procedimientos y en el sistema de gestion documental vigente.</v>
      </c>
      <c r="D57" s="81" t="str">
        <f>VLOOKUP(E57,FUNCIONES!A$2:C$82,3,0)</f>
        <v>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v>
      </c>
      <c r="E57" s="84" t="s">
        <v>1054</v>
      </c>
      <c r="F57" s="84" t="s">
        <v>1201</v>
      </c>
      <c r="G57" s="64" t="str">
        <f>VLOOKUP(H57,PELIGROS!A$1:G$445,2,0)</f>
        <v>Bacterias</v>
      </c>
      <c r="H57" s="50" t="s">
        <v>113</v>
      </c>
      <c r="I57" s="50" t="s">
        <v>1253</v>
      </c>
      <c r="J57" s="64" t="str">
        <f>VLOOKUP(H57,PELIGROS!A$2:G$445,3,0)</f>
        <v>Infecciones Bacterianas</v>
      </c>
      <c r="K57" s="65"/>
      <c r="L57" s="64" t="str">
        <f>VLOOKUP(H57,PELIGROS!A$2:G$445,4,0)</f>
        <v>N/A</v>
      </c>
      <c r="M57" s="64" t="str">
        <f>VLOOKUP(H57,PELIGROS!A$2:G$445,5,0)</f>
        <v>Vacunación</v>
      </c>
      <c r="N57" s="65">
        <v>2</v>
      </c>
      <c r="O57" s="66">
        <v>3</v>
      </c>
      <c r="P57" s="66">
        <v>10</v>
      </c>
      <c r="Q57" s="66">
        <f t="shared" si="0"/>
        <v>6</v>
      </c>
      <c r="R57" s="66">
        <f t="shared" si="1"/>
        <v>60</v>
      </c>
      <c r="S57" s="50" t="str">
        <f t="shared" si="2"/>
        <v>M-6</v>
      </c>
      <c r="T57" s="51" t="str">
        <f t="shared" si="3"/>
        <v>III</v>
      </c>
      <c r="U57" s="51" t="str">
        <f t="shared" si="4"/>
        <v>Mejorable</v>
      </c>
      <c r="V57" s="73">
        <v>1</v>
      </c>
      <c r="W57" s="64" t="str">
        <f>VLOOKUP(H57,PELIGROS!A$2:G$445,6,0)</f>
        <v xml:space="preserve">Enfermedades Infectocontagiosas
</v>
      </c>
      <c r="X57" s="65"/>
      <c r="Y57" s="65"/>
      <c r="Z57" s="65"/>
      <c r="AA57" s="64"/>
      <c r="AB57" s="64" t="str">
        <f>VLOOKUP(H57,PELIGROS!A$2:G$445,7,0)</f>
        <v>Autocuidado</v>
      </c>
      <c r="AC57" s="73" t="s">
        <v>1202</v>
      </c>
      <c r="AD57" s="75" t="s">
        <v>1203</v>
      </c>
    </row>
    <row r="58" spans="1:30" ht="25.5">
      <c r="A58" s="79"/>
      <c r="B58" s="79"/>
      <c r="C58" s="76"/>
      <c r="D58" s="82"/>
      <c r="E58" s="85"/>
      <c r="F58" s="85"/>
      <c r="G58" s="57" t="str">
        <f>VLOOKUP(H58,PELIGROS!A$1:G$445,2,0)</f>
        <v>Virus</v>
      </c>
      <c r="H58" s="54" t="s">
        <v>122</v>
      </c>
      <c r="I58" s="54" t="s">
        <v>1253</v>
      </c>
      <c r="J58" s="57" t="str">
        <f>VLOOKUP(H58,PELIGROS!A$2:G$445,3,0)</f>
        <v>Infecciones Virales</v>
      </c>
      <c r="K58" s="52"/>
      <c r="L58" s="57" t="str">
        <f>VLOOKUP(H58,PELIGROS!A$2:G$445,4,0)</f>
        <v>N/A</v>
      </c>
      <c r="M58" s="57" t="str">
        <f>VLOOKUP(H58,PELIGROS!A$2:G$445,5,0)</f>
        <v>Vacunación</v>
      </c>
      <c r="N58" s="52">
        <v>2</v>
      </c>
      <c r="O58" s="53">
        <v>3</v>
      </c>
      <c r="P58" s="53">
        <v>10</v>
      </c>
      <c r="Q58" s="53">
        <f t="shared" si="0"/>
        <v>6</v>
      </c>
      <c r="R58" s="53">
        <f t="shared" si="1"/>
        <v>60</v>
      </c>
      <c r="S58" s="54" t="str">
        <f t="shared" si="2"/>
        <v>M-6</v>
      </c>
      <c r="T58" s="55" t="str">
        <f t="shared" si="3"/>
        <v>III</v>
      </c>
      <c r="U58" s="55" t="str">
        <f t="shared" si="4"/>
        <v>Mejorable</v>
      </c>
      <c r="V58" s="74"/>
      <c r="W58" s="57" t="str">
        <f>VLOOKUP(H58,PELIGROS!A$2:G$445,6,0)</f>
        <v xml:space="preserve">Enfermedades Infectocontagiosas
</v>
      </c>
      <c r="X58" s="52"/>
      <c r="Y58" s="52"/>
      <c r="Z58" s="52"/>
      <c r="AA58" s="57"/>
      <c r="AB58" s="57" t="str">
        <f>VLOOKUP(H58,PELIGROS!A$2:G$445,7,0)</f>
        <v>Autocuidado</v>
      </c>
      <c r="AC58" s="74"/>
      <c r="AD58" s="76"/>
    </row>
    <row r="59" spans="1:30" ht="51">
      <c r="A59" s="79"/>
      <c r="B59" s="79"/>
      <c r="C59" s="76"/>
      <c r="D59" s="82"/>
      <c r="E59" s="85"/>
      <c r="F59" s="85"/>
      <c r="G59" s="57" t="str">
        <f>VLOOKUP(H59,PELIGROS!A$1:G$445,2,0)</f>
        <v>AUSENCIA O EXCESO DE LUZ EN UN AMBIENTE</v>
      </c>
      <c r="H59" s="54" t="s">
        <v>155</v>
      </c>
      <c r="I59" s="54" t="s">
        <v>1254</v>
      </c>
      <c r="J59" s="57" t="str">
        <f>VLOOKUP(H59,PELIGROS!A$2:G$445,3,0)</f>
        <v>DISMINUCIÓN AGUDEZA VISUAL, CANSANCIO VISUAL</v>
      </c>
      <c r="K59" s="52"/>
      <c r="L59" s="57" t="str">
        <f>VLOOKUP(H59,PELIGROS!A$2:G$445,4,0)</f>
        <v>Inspecciones planeadas e inspecciones no planeadas, procedimientos de programas de seguridad y salud en el trabajo</v>
      </c>
      <c r="M59" s="57" t="str">
        <f>VLOOKUP(H59,PELIGROS!A$2:G$445,5,0)</f>
        <v>N/A</v>
      </c>
      <c r="N59" s="52">
        <v>2</v>
      </c>
      <c r="O59" s="53">
        <v>4</v>
      </c>
      <c r="P59" s="53">
        <v>10</v>
      </c>
      <c r="Q59" s="53">
        <f t="shared" ref="Q59" si="20">N59*O59</f>
        <v>8</v>
      </c>
      <c r="R59" s="53">
        <f t="shared" ref="R59" si="21">P59*Q59</f>
        <v>80</v>
      </c>
      <c r="S59" s="54" t="str">
        <f t="shared" ref="S59" si="22">IF(Q59=40,"MA-40",IF(Q59=30,"MA-30",IF(Q59=20,"A-20",IF(Q59=10,"A-10",IF(Q59=24,"MA-24",IF(Q59=18,"A-18",IF(Q59=12,"A-12",IF(Q59=6,"M-6",IF(Q59=8,"M-8",IF(Q59=6,"M-6",IF(Q59=4,"B-4",IF(Q59=2,"B-2",))))))))))))</f>
        <v>M-8</v>
      </c>
      <c r="T59" s="55" t="str">
        <f t="shared" ref="T59" si="23">IF(R59&lt;=20,"IV",IF(R59&lt;=120,"III",IF(R59&lt;=500,"II",IF(R59&lt;=4000,"I"))))</f>
        <v>III</v>
      </c>
      <c r="U59" s="55" t="str">
        <f t="shared" ref="U59" si="24">IF(T59=0,"",IF(T59="IV","Aceptable",IF(T59="III","Mejorable",IF(T59="II","No Aceptable o Aceptable Con Control Especifico",IF(T59="I","No Aceptable","")))))</f>
        <v>Mejorable</v>
      </c>
      <c r="V59" s="74"/>
      <c r="W59" s="57" t="str">
        <f>VLOOKUP(H59,PELIGROS!A$2:G$445,6,0)</f>
        <v>DISMINUCIÓN AGUDEZA VISUAL</v>
      </c>
      <c r="X59" s="52"/>
      <c r="Y59" s="52"/>
      <c r="Z59" s="52"/>
      <c r="AA59" s="57"/>
      <c r="AB59" s="57" t="str">
        <f>VLOOKUP(H59,PELIGROS!A$2:G$445,7,0)</f>
        <v>N/A</v>
      </c>
      <c r="AC59" s="52" t="s">
        <v>1216</v>
      </c>
      <c r="AD59" s="76"/>
    </row>
    <row r="60" spans="1:30" ht="36" customHeight="1">
      <c r="A60" s="79"/>
      <c r="B60" s="79"/>
      <c r="C60" s="76"/>
      <c r="D60" s="82"/>
      <c r="E60" s="85"/>
      <c r="F60" s="85"/>
      <c r="G60" s="57" t="str">
        <f>VLOOKUP(H60,PELIGROS!A$1:G$445,2,0)</f>
        <v>CONCENTRACIÓN EN ACTIVIDADES DE ALTO DESEMPEÑO MENTAL</v>
      </c>
      <c r="H60" s="54" t="s">
        <v>72</v>
      </c>
      <c r="I60" s="54" t="s">
        <v>1255</v>
      </c>
      <c r="J60" s="57" t="str">
        <f>VLOOKUP(H60,PELIGROS!A$2:G$445,3,0)</f>
        <v>ESTRÉS, CEFALEA, IRRITABILIDAD</v>
      </c>
      <c r="K60" s="52"/>
      <c r="L60" s="57" t="str">
        <f>VLOOKUP(H60,PELIGROS!A$2:G$445,4,0)</f>
        <v>N/A</v>
      </c>
      <c r="M60" s="57" t="str">
        <f>VLOOKUP(H60,PELIGROS!A$2:G$445,5,0)</f>
        <v>PVE PSICOSOCIAL</v>
      </c>
      <c r="N60" s="52">
        <v>2</v>
      </c>
      <c r="O60" s="53">
        <v>3</v>
      </c>
      <c r="P60" s="53">
        <v>10</v>
      </c>
      <c r="Q60" s="53">
        <f t="shared" si="0"/>
        <v>6</v>
      </c>
      <c r="R60" s="53">
        <f t="shared" si="1"/>
        <v>60</v>
      </c>
      <c r="S60" s="54" t="str">
        <f t="shared" si="2"/>
        <v>M-6</v>
      </c>
      <c r="T60" s="55" t="str">
        <f t="shared" si="3"/>
        <v>III</v>
      </c>
      <c r="U60" s="55" t="str">
        <f t="shared" si="4"/>
        <v>Mejorable</v>
      </c>
      <c r="V60" s="74"/>
      <c r="W60" s="57" t="str">
        <f>VLOOKUP(H60,PELIGROS!A$2:G$445,6,0)</f>
        <v>ESTRÉS</v>
      </c>
      <c r="X60" s="52"/>
      <c r="Y60" s="52"/>
      <c r="Z60" s="52"/>
      <c r="AA60" s="57"/>
      <c r="AB60" s="57" t="str">
        <f>VLOOKUP(H60,PELIGROS!A$2:G$445,7,0)</f>
        <v>N/A</v>
      </c>
      <c r="AC60" s="74" t="s">
        <v>1205</v>
      </c>
      <c r="AD60" s="76"/>
    </row>
    <row r="61" spans="1:30" ht="36" customHeight="1">
      <c r="A61" s="79"/>
      <c r="B61" s="79"/>
      <c r="C61" s="76"/>
      <c r="D61" s="82"/>
      <c r="E61" s="85"/>
      <c r="F61" s="85"/>
      <c r="G61" s="57" t="str">
        <f>VLOOKUP(H61,PELIGROS!A$1:G$445,2,0)</f>
        <v>NATURALEZA DE LA TAREA</v>
      </c>
      <c r="H61" s="54" t="s">
        <v>76</v>
      </c>
      <c r="I61" s="54" t="s">
        <v>1255</v>
      </c>
      <c r="J61" s="57" t="str">
        <f>VLOOKUP(H61,PELIGROS!A$2:G$445,3,0)</f>
        <v>ESTRÉS,  TRANSTORNOS DEL SUEÑO</v>
      </c>
      <c r="K61" s="52"/>
      <c r="L61" s="57" t="str">
        <f>VLOOKUP(H61,PELIGROS!A$2:G$445,4,0)</f>
        <v>N/A</v>
      </c>
      <c r="M61" s="57" t="str">
        <f>VLOOKUP(H61,PELIGROS!A$2:G$445,5,0)</f>
        <v>PVE PSICOSOCIAL</v>
      </c>
      <c r="N61" s="52">
        <v>2</v>
      </c>
      <c r="O61" s="53">
        <v>3</v>
      </c>
      <c r="P61" s="53">
        <v>10</v>
      </c>
      <c r="Q61" s="53">
        <f t="shared" si="0"/>
        <v>6</v>
      </c>
      <c r="R61" s="53">
        <f t="shared" si="1"/>
        <v>60</v>
      </c>
      <c r="S61" s="54" t="str">
        <f t="shared" si="2"/>
        <v>M-6</v>
      </c>
      <c r="T61" s="55" t="str">
        <f t="shared" si="3"/>
        <v>III</v>
      </c>
      <c r="U61" s="55" t="str">
        <f t="shared" si="4"/>
        <v>Mejorable</v>
      </c>
      <c r="V61" s="74"/>
      <c r="W61" s="57" t="str">
        <f>VLOOKUP(H61,PELIGROS!A$2:G$445,6,0)</f>
        <v>ESTRÉS</v>
      </c>
      <c r="X61" s="52"/>
      <c r="Y61" s="52"/>
      <c r="Z61" s="52"/>
      <c r="AA61" s="57"/>
      <c r="AB61" s="57" t="str">
        <f>VLOOKUP(H61,PELIGROS!A$2:G$445,7,0)</f>
        <v>N/A</v>
      </c>
      <c r="AC61" s="74"/>
      <c r="AD61" s="76"/>
    </row>
    <row r="62" spans="1:30" ht="51">
      <c r="A62" s="79"/>
      <c r="B62" s="79"/>
      <c r="C62" s="76"/>
      <c r="D62" s="82"/>
      <c r="E62" s="85"/>
      <c r="F62" s="85"/>
      <c r="G62" s="57" t="str">
        <f>VLOOKUP(H62,PELIGROS!A$1:G$445,2,0)</f>
        <v>Forzadas, Prolongadas</v>
      </c>
      <c r="H62" s="54" t="s">
        <v>40</v>
      </c>
      <c r="I62" s="54" t="s">
        <v>1256</v>
      </c>
      <c r="J62" s="57" t="str">
        <f>VLOOKUP(H62,PELIGROS!A$2:G$445,3,0)</f>
        <v xml:space="preserve">Lesiones osteomusculares, lesiones osteoarticulares
</v>
      </c>
      <c r="K62" s="52"/>
      <c r="L62" s="57" t="str">
        <f>VLOOKUP(H62,PELIGROS!A$2:G$445,4,0)</f>
        <v>Inspecciones planeadas e inspecciones no planeadas, procedimientos de programas de seguridad y salud en el trabajo</v>
      </c>
      <c r="M62" s="57" t="str">
        <f>VLOOKUP(H62,PELIGROS!A$2:G$445,5,0)</f>
        <v>PVE Biomecánico, programa pausas activas, exámenes periódicos, recomendaciones, control de posturas</v>
      </c>
      <c r="N62" s="52">
        <v>2</v>
      </c>
      <c r="O62" s="53">
        <v>3</v>
      </c>
      <c r="P62" s="53">
        <v>25</v>
      </c>
      <c r="Q62" s="53">
        <f t="shared" si="0"/>
        <v>6</v>
      </c>
      <c r="R62" s="53">
        <f t="shared" si="1"/>
        <v>150</v>
      </c>
      <c r="S62" s="54" t="str">
        <f t="shared" si="2"/>
        <v>M-6</v>
      </c>
      <c r="T62" s="55" t="str">
        <f t="shared" si="3"/>
        <v>II</v>
      </c>
      <c r="U62" s="55" t="str">
        <f t="shared" si="4"/>
        <v>No Aceptable o Aceptable Con Control Especifico</v>
      </c>
      <c r="V62" s="74"/>
      <c r="W62" s="57" t="str">
        <f>VLOOKUP(H62,PELIGROS!A$2:G$445,6,0)</f>
        <v>Enfermedades Osteomusculares</v>
      </c>
      <c r="X62" s="52"/>
      <c r="Y62" s="52"/>
      <c r="Z62" s="52"/>
      <c r="AA62" s="57"/>
      <c r="AB62" s="57" t="str">
        <f>VLOOKUP(H62,PELIGROS!A$2:G$445,7,0)</f>
        <v>Prevención en lesiones osteomusculares, líderes de pausas activas</v>
      </c>
      <c r="AC62" s="74" t="s">
        <v>1206</v>
      </c>
      <c r="AD62" s="76"/>
    </row>
    <row r="63" spans="1:30" ht="40.5">
      <c r="A63" s="79"/>
      <c r="B63" s="79"/>
      <c r="C63" s="76"/>
      <c r="D63" s="82"/>
      <c r="E63" s="85"/>
      <c r="F63" s="85"/>
      <c r="G63" s="57" t="str">
        <f>VLOOKUP(H63,PELIGROS!A$1:G$445,2,0)</f>
        <v>Higiene Muscular</v>
      </c>
      <c r="H63" s="54" t="s">
        <v>483</v>
      </c>
      <c r="I63" s="54" t="s">
        <v>1256</v>
      </c>
      <c r="J63" s="57" t="str">
        <f>VLOOKUP(H63,PELIGROS!A$2:G$445,3,0)</f>
        <v>Lesiones Musculoesqueléticas</v>
      </c>
      <c r="K63" s="52"/>
      <c r="L63" s="57" t="str">
        <f>VLOOKUP(H63,PELIGROS!A$2:G$445,4,0)</f>
        <v>N/A</v>
      </c>
      <c r="M63" s="57" t="str">
        <f>VLOOKUP(H63,PELIGROS!A$2:G$445,5,0)</f>
        <v>N/A</v>
      </c>
      <c r="N63" s="52">
        <v>2</v>
      </c>
      <c r="O63" s="53">
        <v>3</v>
      </c>
      <c r="P63" s="53">
        <v>25</v>
      </c>
      <c r="Q63" s="53">
        <f t="shared" si="0"/>
        <v>6</v>
      </c>
      <c r="R63" s="53">
        <f t="shared" si="1"/>
        <v>150</v>
      </c>
      <c r="S63" s="54" t="str">
        <f t="shared" si="2"/>
        <v>M-6</v>
      </c>
      <c r="T63" s="55" t="str">
        <f t="shared" si="3"/>
        <v>II</v>
      </c>
      <c r="U63" s="55" t="str">
        <f t="shared" si="4"/>
        <v>No Aceptable o Aceptable Con Control Especifico</v>
      </c>
      <c r="V63" s="74"/>
      <c r="W63" s="57" t="str">
        <f>VLOOKUP(H63,PELIGROS!A$2:G$445,6,0)</f>
        <v xml:space="preserve">Enfermedades Osteomusculares
</v>
      </c>
      <c r="X63" s="52"/>
      <c r="Y63" s="52"/>
      <c r="Z63" s="52"/>
      <c r="AA63" s="57"/>
      <c r="AB63" s="57" t="str">
        <f>VLOOKUP(H63,PELIGROS!A$2:G$445,7,0)</f>
        <v>Prevención en lesiones osteomusculares, líderes de pausas activas</v>
      </c>
      <c r="AC63" s="74"/>
      <c r="AD63" s="76"/>
    </row>
    <row r="64" spans="1:30" ht="40.5">
      <c r="A64" s="79"/>
      <c r="B64" s="79"/>
      <c r="C64" s="76"/>
      <c r="D64" s="82"/>
      <c r="E64" s="85"/>
      <c r="F64" s="85"/>
      <c r="G64" s="57" t="str">
        <f>VLOOKUP(H64,PELIGROS!A$1:G$445,2,0)</f>
        <v>Superficies de trabajo irregulares o deslizantes</v>
      </c>
      <c r="H64" s="54" t="s">
        <v>597</v>
      </c>
      <c r="I64" s="54" t="s">
        <v>1257</v>
      </c>
      <c r="J64" s="57" t="str">
        <f>VLOOKUP(H64,PELIGROS!A$2:G$445,3,0)</f>
        <v>Caidas del mismo nivel, fracturas, golpe con objetos, caídas de objetos, obstrucción de rutas de evacuación</v>
      </c>
      <c r="K64" s="52"/>
      <c r="L64" s="57" t="str">
        <f>VLOOKUP(H64,PELIGROS!A$2:G$445,4,0)</f>
        <v>N/A</v>
      </c>
      <c r="M64" s="57" t="str">
        <f>VLOOKUP(H64,PELIGROS!A$2:G$445,5,0)</f>
        <v>N/A</v>
      </c>
      <c r="N64" s="52">
        <v>2</v>
      </c>
      <c r="O64" s="53">
        <v>3</v>
      </c>
      <c r="P64" s="53">
        <v>25</v>
      </c>
      <c r="Q64" s="53">
        <f t="shared" si="0"/>
        <v>6</v>
      </c>
      <c r="R64" s="53">
        <f t="shared" si="1"/>
        <v>150</v>
      </c>
      <c r="S64" s="54" t="str">
        <f t="shared" si="2"/>
        <v>M-6</v>
      </c>
      <c r="T64" s="55" t="str">
        <f t="shared" si="3"/>
        <v>II</v>
      </c>
      <c r="U64" s="55" t="str">
        <f t="shared" si="4"/>
        <v>No Aceptable o Aceptable Con Control Especifico</v>
      </c>
      <c r="V64" s="74"/>
      <c r="W64" s="57" t="str">
        <f>VLOOKUP(H64,PELIGROS!A$2:G$445,6,0)</f>
        <v>Caídas de distinto nivel</v>
      </c>
      <c r="X64" s="52"/>
      <c r="Y64" s="52"/>
      <c r="Z64" s="52"/>
      <c r="AA64" s="57"/>
      <c r="AB64" s="57" t="str">
        <f>VLOOKUP(H64,PELIGROS!A$2:G$445,7,0)</f>
        <v>Pautas Básicas en orden y aseo en el lugar de trabajo, actos y condiciones inseguras</v>
      </c>
      <c r="AC64" s="52" t="s">
        <v>1211</v>
      </c>
      <c r="AD64" s="76"/>
    </row>
    <row r="65" spans="1:30" ht="51.75" thickBot="1">
      <c r="A65" s="80"/>
      <c r="B65" s="80"/>
      <c r="C65" s="77"/>
      <c r="D65" s="83"/>
      <c r="E65" s="86"/>
      <c r="F65" s="86"/>
      <c r="G65" s="67" t="str">
        <f>VLOOKUP(H65,PELIGROS!A$1:G$445,2,0)</f>
        <v>SISMOS, INCENDIOS, INUNDACIONES, TERREMOTOS, VENDAVALES, DERRUMBE</v>
      </c>
      <c r="H65" s="68" t="s">
        <v>62</v>
      </c>
      <c r="I65" s="68" t="s">
        <v>1258</v>
      </c>
      <c r="J65" s="67" t="str">
        <f>VLOOKUP(H65,PELIGROS!A$2:G$445,3,0)</f>
        <v>SISMOS, INCENDIOS, INUNDACIONES, TERREMOTOS, VENDAVALES</v>
      </c>
      <c r="K65" s="69"/>
      <c r="L65" s="67" t="str">
        <f>VLOOKUP(H65,PELIGROS!A$2:G$445,4,0)</f>
        <v>Inspecciones planeadas e inspecciones no planeadas, procedimientos de programas de seguridad y salud en el trabajo</v>
      </c>
      <c r="M65" s="67" t="str">
        <f>VLOOKUP(H65,PELIGROS!A$2:G$445,5,0)</f>
        <v>BRIGADAS DE EMERGENCIAS</v>
      </c>
      <c r="N65" s="69">
        <v>2</v>
      </c>
      <c r="O65" s="70">
        <v>1</v>
      </c>
      <c r="P65" s="70">
        <v>100</v>
      </c>
      <c r="Q65" s="70">
        <f t="shared" si="0"/>
        <v>2</v>
      </c>
      <c r="R65" s="70">
        <f t="shared" si="1"/>
        <v>200</v>
      </c>
      <c r="S65" s="68" t="str">
        <f t="shared" si="2"/>
        <v>B-2</v>
      </c>
      <c r="T65" s="71" t="str">
        <f t="shared" si="3"/>
        <v>II</v>
      </c>
      <c r="U65" s="71" t="str">
        <f t="shared" si="4"/>
        <v>No Aceptable o Aceptable Con Control Especifico</v>
      </c>
      <c r="V65" s="87"/>
      <c r="W65" s="67" t="str">
        <f>VLOOKUP(H65,PELIGROS!A$2:G$445,6,0)</f>
        <v>MUERTE</v>
      </c>
      <c r="X65" s="69"/>
      <c r="Y65" s="69"/>
      <c r="Z65" s="69"/>
      <c r="AA65" s="67"/>
      <c r="AB65" s="67" t="str">
        <f>VLOOKUP(H65,PELIGROS!A$2:G$445,7,0)</f>
        <v>ENTRENAMIENTO DE LA BRIGADA; DIVULGACIÓN DE PLAN DE EMERGENCIA</v>
      </c>
      <c r="AC65" s="69" t="s">
        <v>1210</v>
      </c>
      <c r="AD65" s="77"/>
    </row>
    <row r="67" spans="1:30" ht="13.5" thickBot="1"/>
    <row r="68" spans="1:30" ht="15.75" customHeight="1" thickBot="1">
      <c r="A68" s="117" t="s">
        <v>1193</v>
      </c>
      <c r="B68" s="117"/>
      <c r="C68" s="117"/>
      <c r="D68" s="117"/>
      <c r="E68" s="117"/>
      <c r="F68" s="117"/>
      <c r="G68" s="117"/>
    </row>
    <row r="69" spans="1:30" ht="15.75" customHeight="1" thickBot="1">
      <c r="A69" s="110" t="s">
        <v>1194</v>
      </c>
      <c r="B69" s="110"/>
      <c r="C69" s="110"/>
      <c r="D69" s="118" t="s">
        <v>1195</v>
      </c>
      <c r="E69" s="118"/>
      <c r="F69" s="118"/>
      <c r="G69" s="118"/>
    </row>
    <row r="70" spans="1:30" ht="30" customHeight="1">
      <c r="A70" s="107" t="s">
        <v>1212</v>
      </c>
      <c r="B70" s="108"/>
      <c r="C70" s="109"/>
      <c r="D70" s="119" t="s">
        <v>1213</v>
      </c>
      <c r="E70" s="119"/>
      <c r="F70" s="119"/>
      <c r="G70" s="119"/>
    </row>
    <row r="71" spans="1:30" ht="15.75" customHeight="1">
      <c r="A71" s="104" t="s">
        <v>1221</v>
      </c>
      <c r="B71" s="105"/>
      <c r="C71" s="106"/>
      <c r="D71" s="120" t="s">
        <v>1222</v>
      </c>
      <c r="E71" s="120"/>
      <c r="F71" s="120"/>
      <c r="G71" s="120"/>
    </row>
    <row r="72" spans="1:30" ht="15" customHeight="1">
      <c r="A72" s="104" t="s">
        <v>1225</v>
      </c>
      <c r="B72" s="105"/>
      <c r="C72" s="106"/>
      <c r="D72" s="120" t="s">
        <v>1226</v>
      </c>
      <c r="E72" s="120"/>
      <c r="F72" s="120"/>
      <c r="G72" s="120"/>
    </row>
    <row r="73" spans="1:30" ht="15.75" customHeight="1" thickBot="1">
      <c r="A73" s="101"/>
      <c r="B73" s="102"/>
      <c r="C73" s="103"/>
      <c r="D73" s="100"/>
      <c r="E73" s="100"/>
      <c r="F73" s="100"/>
      <c r="G73" s="100"/>
    </row>
  </sheetData>
  <mergeCells count="77">
    <mergeCell ref="X8:AD9"/>
    <mergeCell ref="N8:T9"/>
    <mergeCell ref="E5:G5"/>
    <mergeCell ref="C8:F9"/>
    <mergeCell ref="J8:J10"/>
    <mergeCell ref="K8:M9"/>
    <mergeCell ref="U8:U9"/>
    <mergeCell ref="V8:W9"/>
    <mergeCell ref="H10:I10"/>
    <mergeCell ref="A69:C69"/>
    <mergeCell ref="A8:A10"/>
    <mergeCell ref="B8:B10"/>
    <mergeCell ref="A68:G68"/>
    <mergeCell ref="D69:G69"/>
    <mergeCell ref="G8:I9"/>
    <mergeCell ref="C11:C21"/>
    <mergeCell ref="D11:D21"/>
    <mergeCell ref="E11:E21"/>
    <mergeCell ref="F11:F21"/>
    <mergeCell ref="C31:C39"/>
    <mergeCell ref="D73:G73"/>
    <mergeCell ref="A73:C73"/>
    <mergeCell ref="A71:C71"/>
    <mergeCell ref="A72:C72"/>
    <mergeCell ref="A70:C70"/>
    <mergeCell ref="D70:G70"/>
    <mergeCell ref="D71:G71"/>
    <mergeCell ref="D72:G72"/>
    <mergeCell ref="AD11:AD21"/>
    <mergeCell ref="AC14:AC15"/>
    <mergeCell ref="C22:C30"/>
    <mergeCell ref="D22:D30"/>
    <mergeCell ref="E22:E30"/>
    <mergeCell ref="F22:F30"/>
    <mergeCell ref="V22:V30"/>
    <mergeCell ref="AC22:AC23"/>
    <mergeCell ref="AD22:AD30"/>
    <mergeCell ref="AC25:AC26"/>
    <mergeCell ref="AC27:AC28"/>
    <mergeCell ref="V11:V21"/>
    <mergeCell ref="AC11:AC12"/>
    <mergeCell ref="C40:C47"/>
    <mergeCell ref="D40:D47"/>
    <mergeCell ref="E40:E47"/>
    <mergeCell ref="F40:F47"/>
    <mergeCell ref="V40:V47"/>
    <mergeCell ref="D48:D56"/>
    <mergeCell ref="E48:E56"/>
    <mergeCell ref="F48:F56"/>
    <mergeCell ref="V48:V56"/>
    <mergeCell ref="AD31:AD39"/>
    <mergeCell ref="AC34:AC35"/>
    <mergeCell ref="AC40:AC41"/>
    <mergeCell ref="AD40:AD47"/>
    <mergeCell ref="AC43:AC44"/>
    <mergeCell ref="AC36:AC37"/>
    <mergeCell ref="D31:D39"/>
    <mergeCell ref="E31:E39"/>
    <mergeCell ref="F31:F39"/>
    <mergeCell ref="V31:V39"/>
    <mergeCell ref="AC31:AC32"/>
    <mergeCell ref="AC57:AC58"/>
    <mergeCell ref="AD57:AD65"/>
    <mergeCell ref="AC60:AC61"/>
    <mergeCell ref="AC62:AC63"/>
    <mergeCell ref="A11:A65"/>
    <mergeCell ref="B11:B65"/>
    <mergeCell ref="C57:C65"/>
    <mergeCell ref="D57:D65"/>
    <mergeCell ref="E57:E65"/>
    <mergeCell ref="F57:F65"/>
    <mergeCell ref="V57:V65"/>
    <mergeCell ref="AC48:AC49"/>
    <mergeCell ref="AD48:AD56"/>
    <mergeCell ref="AC51:AC52"/>
    <mergeCell ref="AC53:AC54"/>
    <mergeCell ref="C48:C56"/>
  </mergeCells>
  <conditionalFormatting sqref="P11:P12 P14:P19 P43:P49 P40:P41">
    <cfRule type="cellIs" priority="157" stopIfTrue="1" operator="equal">
      <formula>"10, 25, 50, 100"</formula>
    </cfRule>
  </conditionalFormatting>
  <conditionalFormatting sqref="U1:U10 U66:U1048576">
    <cfRule type="containsText" dxfId="239" priority="153" operator="containsText" text="No Aceptable o Aceptable con Control Especifico">
      <formula>NOT(ISERROR(SEARCH("No Aceptable o Aceptable con Control Especifico",U1)))</formula>
    </cfRule>
    <cfRule type="containsText" dxfId="238" priority="154" operator="containsText" text="No Aceptable">
      <formula>NOT(ISERROR(SEARCH("No Aceptable",U1)))</formula>
    </cfRule>
    <cfRule type="containsText" dxfId="237" priority="155" operator="containsText" text="No Aceptable o Aceptable con Control Especifico">
      <formula>NOT(ISERROR(SEARCH("No Aceptable o Aceptable con Control Especifico",U1)))</formula>
    </cfRule>
  </conditionalFormatting>
  <conditionalFormatting sqref="T1:T10 T66:T1048576">
    <cfRule type="cellIs" dxfId="236" priority="152" operator="equal">
      <formula>"II"</formula>
    </cfRule>
  </conditionalFormatting>
  <conditionalFormatting sqref="T11:T12 T14:T19 T43:T49 T40:T41">
    <cfRule type="cellIs" dxfId="235" priority="144" stopIfTrue="1" operator="equal">
      <formula>"IV"</formula>
    </cfRule>
    <cfRule type="cellIs" dxfId="234" priority="145" stopIfTrue="1" operator="equal">
      <formula>"III"</formula>
    </cfRule>
    <cfRule type="cellIs" dxfId="233" priority="146" stopIfTrue="1" operator="equal">
      <formula>"II"</formula>
    </cfRule>
    <cfRule type="cellIs" dxfId="232" priority="147" stopIfTrue="1" operator="equal">
      <formula>"I"</formula>
    </cfRule>
  </conditionalFormatting>
  <conditionalFormatting sqref="U11:U12 U14:U19 U43:U49 U40:U41">
    <cfRule type="cellIs" dxfId="231" priority="130" stopIfTrue="1" operator="equal">
      <formula>"No Aceptable"</formula>
    </cfRule>
    <cfRule type="cellIs" dxfId="230" priority="131" stopIfTrue="1" operator="equal">
      <formula>"Aceptable"</formula>
    </cfRule>
  </conditionalFormatting>
  <conditionalFormatting sqref="U11:U12 U14:U19 U43:U49 U40:U41">
    <cfRule type="cellIs" dxfId="229" priority="128" stopIfTrue="1" operator="equal">
      <formula>"No Aceptable o Aceptable Con Control Especifico"</formula>
    </cfRule>
  </conditionalFormatting>
  <conditionalFormatting sqref="U11:U12 U14:U19 U43:U49 U40:U41">
    <cfRule type="containsText" dxfId="228" priority="127" stopIfTrue="1" operator="containsText" text="Mejorable">
      <formula>NOT(ISERROR(SEARCH("Mejorable",U11)))</formula>
    </cfRule>
  </conditionalFormatting>
  <conditionalFormatting sqref="P21">
    <cfRule type="cellIs" priority="108" stopIfTrue="1" operator="equal">
      <formula>"10, 25, 50, 100"</formula>
    </cfRule>
  </conditionalFormatting>
  <conditionalFormatting sqref="T21">
    <cfRule type="cellIs" dxfId="227" priority="104" stopIfTrue="1" operator="equal">
      <formula>"IV"</formula>
    </cfRule>
    <cfRule type="cellIs" dxfId="226" priority="105" stopIfTrue="1" operator="equal">
      <formula>"III"</formula>
    </cfRule>
    <cfRule type="cellIs" dxfId="225" priority="106" stopIfTrue="1" operator="equal">
      <formula>"II"</formula>
    </cfRule>
    <cfRule type="cellIs" dxfId="224" priority="107" stopIfTrue="1" operator="equal">
      <formula>"I"</formula>
    </cfRule>
  </conditionalFormatting>
  <conditionalFormatting sqref="U21">
    <cfRule type="cellIs" dxfId="223" priority="102" stopIfTrue="1" operator="equal">
      <formula>"No Aceptable"</formula>
    </cfRule>
    <cfRule type="cellIs" dxfId="222" priority="103" stopIfTrue="1" operator="equal">
      <formula>"Aceptable"</formula>
    </cfRule>
  </conditionalFormatting>
  <conditionalFormatting sqref="U21">
    <cfRule type="cellIs" dxfId="221" priority="101" stopIfTrue="1" operator="equal">
      <formula>"No Aceptable o Aceptable Con Control Especifico"</formula>
    </cfRule>
  </conditionalFormatting>
  <conditionalFormatting sqref="U21">
    <cfRule type="containsText" dxfId="220" priority="100" stopIfTrue="1" operator="containsText" text="Mejorable">
      <formula>NOT(ISERROR(SEARCH("Mejorable",U21)))</formula>
    </cfRule>
  </conditionalFormatting>
  <conditionalFormatting sqref="P20">
    <cfRule type="cellIs" priority="99" stopIfTrue="1" operator="equal">
      <formula>"10, 25, 50, 100"</formula>
    </cfRule>
  </conditionalFormatting>
  <conditionalFormatting sqref="T20">
    <cfRule type="cellIs" dxfId="219" priority="95" stopIfTrue="1" operator="equal">
      <formula>"IV"</formula>
    </cfRule>
    <cfRule type="cellIs" dxfId="218" priority="96" stopIfTrue="1" operator="equal">
      <formula>"III"</formula>
    </cfRule>
    <cfRule type="cellIs" dxfId="217" priority="97" stopIfTrue="1" operator="equal">
      <formula>"II"</formula>
    </cfRule>
    <cfRule type="cellIs" dxfId="216" priority="98" stopIfTrue="1" operator="equal">
      <formula>"I"</formula>
    </cfRule>
  </conditionalFormatting>
  <conditionalFormatting sqref="U20">
    <cfRule type="cellIs" dxfId="215" priority="93" stopIfTrue="1" operator="equal">
      <formula>"No Aceptable"</formula>
    </cfRule>
    <cfRule type="cellIs" dxfId="214" priority="94" stopIfTrue="1" operator="equal">
      <formula>"Aceptable"</formula>
    </cfRule>
  </conditionalFormatting>
  <conditionalFormatting sqref="U20">
    <cfRule type="cellIs" dxfId="213" priority="92" stopIfTrue="1" operator="equal">
      <formula>"No Aceptable o Aceptable Con Control Especifico"</formula>
    </cfRule>
  </conditionalFormatting>
  <conditionalFormatting sqref="U20">
    <cfRule type="containsText" dxfId="212" priority="91" stopIfTrue="1" operator="containsText" text="Mejorable">
      <formula>NOT(ISERROR(SEARCH("Mejorable",U20)))</formula>
    </cfRule>
  </conditionalFormatting>
  <conditionalFormatting sqref="P22:P30">
    <cfRule type="cellIs" priority="90" stopIfTrue="1" operator="equal">
      <formula>"10, 25, 50, 100"</formula>
    </cfRule>
  </conditionalFormatting>
  <conditionalFormatting sqref="T22:T30">
    <cfRule type="cellIs" dxfId="211" priority="86" stopIfTrue="1" operator="equal">
      <formula>"IV"</formula>
    </cfRule>
    <cfRule type="cellIs" dxfId="210" priority="87" stopIfTrue="1" operator="equal">
      <formula>"III"</formula>
    </cfRule>
    <cfRule type="cellIs" dxfId="209" priority="88" stopIfTrue="1" operator="equal">
      <formula>"II"</formula>
    </cfRule>
    <cfRule type="cellIs" dxfId="208" priority="89" stopIfTrue="1" operator="equal">
      <formula>"I"</formula>
    </cfRule>
  </conditionalFormatting>
  <conditionalFormatting sqref="U22:U30">
    <cfRule type="cellIs" dxfId="207" priority="84" stopIfTrue="1" operator="equal">
      <formula>"No Aceptable"</formula>
    </cfRule>
    <cfRule type="cellIs" dxfId="206" priority="85" stopIfTrue="1" operator="equal">
      <formula>"Aceptable"</formula>
    </cfRule>
  </conditionalFormatting>
  <conditionalFormatting sqref="U22:U30">
    <cfRule type="cellIs" dxfId="205" priority="83" stopIfTrue="1" operator="equal">
      <formula>"No Aceptable o Aceptable Con Control Especifico"</formula>
    </cfRule>
  </conditionalFormatting>
  <conditionalFormatting sqref="U22:U30">
    <cfRule type="containsText" dxfId="204" priority="82" stopIfTrue="1" operator="containsText" text="Mejorable">
      <formula>NOT(ISERROR(SEARCH("Mejorable",U22)))</formula>
    </cfRule>
  </conditionalFormatting>
  <conditionalFormatting sqref="P13">
    <cfRule type="cellIs" priority="81" stopIfTrue="1" operator="equal">
      <formula>"10, 25, 50, 100"</formula>
    </cfRule>
  </conditionalFormatting>
  <conditionalFormatting sqref="T13">
    <cfRule type="cellIs" dxfId="203" priority="77" stopIfTrue="1" operator="equal">
      <formula>"IV"</formula>
    </cfRule>
    <cfRule type="cellIs" dxfId="202" priority="78" stopIfTrue="1" operator="equal">
      <formula>"III"</formula>
    </cfRule>
    <cfRule type="cellIs" dxfId="201" priority="79" stopIfTrue="1" operator="equal">
      <formula>"II"</formula>
    </cfRule>
    <cfRule type="cellIs" dxfId="200" priority="80" stopIfTrue="1" operator="equal">
      <formula>"I"</formula>
    </cfRule>
  </conditionalFormatting>
  <conditionalFormatting sqref="U13">
    <cfRule type="cellIs" dxfId="199" priority="75" stopIfTrue="1" operator="equal">
      <formula>"No Aceptable"</formula>
    </cfRule>
    <cfRule type="cellIs" dxfId="198" priority="76" stopIfTrue="1" operator="equal">
      <formula>"Aceptable"</formula>
    </cfRule>
  </conditionalFormatting>
  <conditionalFormatting sqref="U13">
    <cfRule type="cellIs" dxfId="197" priority="74" stopIfTrue="1" operator="equal">
      <formula>"No Aceptable o Aceptable Con Control Especifico"</formula>
    </cfRule>
  </conditionalFormatting>
  <conditionalFormatting sqref="U13">
    <cfRule type="containsText" dxfId="196" priority="73" stopIfTrue="1" operator="containsText" text="Mejorable">
      <formula>NOT(ISERROR(SEARCH("Mejorable",U13)))</formula>
    </cfRule>
  </conditionalFormatting>
  <conditionalFormatting sqref="P31:P32 P34:P39">
    <cfRule type="cellIs" priority="72" stopIfTrue="1" operator="equal">
      <formula>"10, 25, 50, 100"</formula>
    </cfRule>
  </conditionalFormatting>
  <conditionalFormatting sqref="T31:T32 T34:T39">
    <cfRule type="cellIs" dxfId="195" priority="68" stopIfTrue="1" operator="equal">
      <formula>"IV"</formula>
    </cfRule>
    <cfRule type="cellIs" dxfId="194" priority="69" stopIfTrue="1" operator="equal">
      <formula>"III"</formula>
    </cfRule>
    <cfRule type="cellIs" dxfId="193" priority="70" stopIfTrue="1" operator="equal">
      <formula>"II"</formula>
    </cfRule>
    <cfRule type="cellIs" dxfId="192" priority="71" stopIfTrue="1" operator="equal">
      <formula>"I"</formula>
    </cfRule>
  </conditionalFormatting>
  <conditionalFormatting sqref="U31:U32 U34:U39">
    <cfRule type="cellIs" dxfId="191" priority="66" stopIfTrue="1" operator="equal">
      <formula>"No Aceptable"</formula>
    </cfRule>
    <cfRule type="cellIs" dxfId="190" priority="67" stopIfTrue="1" operator="equal">
      <formula>"Aceptable"</formula>
    </cfRule>
  </conditionalFormatting>
  <conditionalFormatting sqref="U31:U32 U34:U39">
    <cfRule type="cellIs" dxfId="189" priority="65" stopIfTrue="1" operator="equal">
      <formula>"No Aceptable o Aceptable Con Control Especifico"</formula>
    </cfRule>
  </conditionalFormatting>
  <conditionalFormatting sqref="U31:U32 U34:U39">
    <cfRule type="containsText" dxfId="188" priority="64" stopIfTrue="1" operator="containsText" text="Mejorable">
      <formula>NOT(ISERROR(SEARCH("Mejorable",U31)))</formula>
    </cfRule>
  </conditionalFormatting>
  <conditionalFormatting sqref="P33">
    <cfRule type="cellIs" priority="54" stopIfTrue="1" operator="equal">
      <formula>"10, 25, 50, 100"</formula>
    </cfRule>
  </conditionalFormatting>
  <conditionalFormatting sqref="T33">
    <cfRule type="cellIs" dxfId="187" priority="50" stopIfTrue="1" operator="equal">
      <formula>"IV"</formula>
    </cfRule>
    <cfRule type="cellIs" dxfId="186" priority="51" stopIfTrue="1" operator="equal">
      <formula>"III"</formula>
    </cfRule>
    <cfRule type="cellIs" dxfId="185" priority="52" stopIfTrue="1" operator="equal">
      <formula>"II"</formula>
    </cfRule>
    <cfRule type="cellIs" dxfId="184" priority="53" stopIfTrue="1" operator="equal">
      <formula>"I"</formula>
    </cfRule>
  </conditionalFormatting>
  <conditionalFormatting sqref="U33">
    <cfRule type="cellIs" dxfId="183" priority="48" stopIfTrue="1" operator="equal">
      <formula>"No Aceptable"</formula>
    </cfRule>
    <cfRule type="cellIs" dxfId="182" priority="49" stopIfTrue="1" operator="equal">
      <formula>"Aceptable"</formula>
    </cfRule>
  </conditionalFormatting>
  <conditionalFormatting sqref="U33">
    <cfRule type="cellIs" dxfId="181" priority="47" stopIfTrue="1" operator="equal">
      <formula>"No Aceptable o Aceptable Con Control Especifico"</formula>
    </cfRule>
  </conditionalFormatting>
  <conditionalFormatting sqref="U33">
    <cfRule type="containsText" dxfId="180" priority="46" stopIfTrue="1" operator="containsText" text="Mejorable">
      <formula>NOT(ISERROR(SEARCH("Mejorable",U33)))</formula>
    </cfRule>
  </conditionalFormatting>
  <conditionalFormatting sqref="P51:P56">
    <cfRule type="cellIs" priority="45" stopIfTrue="1" operator="equal">
      <formula>"10, 25, 50, 100"</formula>
    </cfRule>
  </conditionalFormatting>
  <conditionalFormatting sqref="T51:T56">
    <cfRule type="cellIs" dxfId="179" priority="41" stopIfTrue="1" operator="equal">
      <formula>"IV"</formula>
    </cfRule>
    <cfRule type="cellIs" dxfId="178" priority="42" stopIfTrue="1" operator="equal">
      <formula>"III"</formula>
    </cfRule>
    <cfRule type="cellIs" dxfId="177" priority="43" stopIfTrue="1" operator="equal">
      <formula>"II"</formula>
    </cfRule>
    <cfRule type="cellIs" dxfId="176" priority="44" stopIfTrue="1" operator="equal">
      <formula>"I"</formula>
    </cfRule>
  </conditionalFormatting>
  <conditionalFormatting sqref="U51:U56">
    <cfRule type="cellIs" dxfId="175" priority="39" stopIfTrue="1" operator="equal">
      <formula>"No Aceptable"</formula>
    </cfRule>
    <cfRule type="cellIs" dxfId="174" priority="40" stopIfTrue="1" operator="equal">
      <formula>"Aceptable"</formula>
    </cfRule>
  </conditionalFormatting>
  <conditionalFormatting sqref="U51:U56">
    <cfRule type="cellIs" dxfId="173" priority="38" stopIfTrue="1" operator="equal">
      <formula>"No Aceptable o Aceptable Con Control Especifico"</formula>
    </cfRule>
  </conditionalFormatting>
  <conditionalFormatting sqref="U51:U56">
    <cfRule type="containsText" dxfId="172" priority="37" stopIfTrue="1" operator="containsText" text="Mejorable">
      <formula>NOT(ISERROR(SEARCH("Mejorable",U51)))</formula>
    </cfRule>
  </conditionalFormatting>
  <conditionalFormatting sqref="P42">
    <cfRule type="cellIs" priority="36" stopIfTrue="1" operator="equal">
      <formula>"10, 25, 50, 100"</formula>
    </cfRule>
  </conditionalFormatting>
  <conditionalFormatting sqref="T42">
    <cfRule type="cellIs" dxfId="171" priority="32" stopIfTrue="1" operator="equal">
      <formula>"IV"</formula>
    </cfRule>
    <cfRule type="cellIs" dxfId="170" priority="33" stopIfTrue="1" operator="equal">
      <formula>"III"</formula>
    </cfRule>
    <cfRule type="cellIs" dxfId="169" priority="34" stopIfTrue="1" operator="equal">
      <formula>"II"</formula>
    </cfRule>
    <cfRule type="cellIs" dxfId="168" priority="35" stopIfTrue="1" operator="equal">
      <formula>"I"</formula>
    </cfRule>
  </conditionalFormatting>
  <conditionalFormatting sqref="U42">
    <cfRule type="cellIs" dxfId="167" priority="30" stopIfTrue="1" operator="equal">
      <formula>"No Aceptable"</formula>
    </cfRule>
    <cfRule type="cellIs" dxfId="166" priority="31" stopIfTrue="1" operator="equal">
      <formula>"Aceptable"</formula>
    </cfRule>
  </conditionalFormatting>
  <conditionalFormatting sqref="U42">
    <cfRule type="cellIs" dxfId="165" priority="29" stopIfTrue="1" operator="equal">
      <formula>"No Aceptable o Aceptable Con Control Especifico"</formula>
    </cfRule>
  </conditionalFormatting>
  <conditionalFormatting sqref="U42">
    <cfRule type="containsText" dxfId="164" priority="28" stopIfTrue="1" operator="containsText" text="Mejorable">
      <formula>NOT(ISERROR(SEARCH("Mejorable",U42)))</formula>
    </cfRule>
  </conditionalFormatting>
  <conditionalFormatting sqref="P50">
    <cfRule type="cellIs" priority="27" stopIfTrue="1" operator="equal">
      <formula>"10, 25, 50, 100"</formula>
    </cfRule>
  </conditionalFormatting>
  <conditionalFormatting sqref="T50">
    <cfRule type="cellIs" dxfId="163" priority="23" stopIfTrue="1" operator="equal">
      <formula>"IV"</formula>
    </cfRule>
    <cfRule type="cellIs" dxfId="162" priority="24" stopIfTrue="1" operator="equal">
      <formula>"III"</formula>
    </cfRule>
    <cfRule type="cellIs" dxfId="161" priority="25" stopIfTrue="1" operator="equal">
      <formula>"II"</formula>
    </cfRule>
    <cfRule type="cellIs" dxfId="160" priority="26" stopIfTrue="1" operator="equal">
      <formula>"I"</formula>
    </cfRule>
  </conditionalFormatting>
  <conditionalFormatting sqref="U50">
    <cfRule type="cellIs" dxfId="159" priority="21" stopIfTrue="1" operator="equal">
      <formula>"No Aceptable"</formula>
    </cfRule>
    <cfRule type="cellIs" dxfId="158" priority="22" stopIfTrue="1" operator="equal">
      <formula>"Aceptable"</formula>
    </cfRule>
  </conditionalFormatting>
  <conditionalFormatting sqref="U50">
    <cfRule type="cellIs" dxfId="157" priority="20" stopIfTrue="1" operator="equal">
      <formula>"No Aceptable o Aceptable Con Control Especifico"</formula>
    </cfRule>
  </conditionalFormatting>
  <conditionalFormatting sqref="U50">
    <cfRule type="containsText" dxfId="156" priority="19" stopIfTrue="1" operator="containsText" text="Mejorable">
      <formula>NOT(ISERROR(SEARCH("Mejorable",U50)))</formula>
    </cfRule>
  </conditionalFormatting>
  <conditionalFormatting sqref="P57:P58 P60:P65">
    <cfRule type="cellIs" priority="18" stopIfTrue="1" operator="equal">
      <formula>"10, 25, 50, 100"</formula>
    </cfRule>
  </conditionalFormatting>
  <conditionalFormatting sqref="T57:T58 T60:T65">
    <cfRule type="cellIs" dxfId="155" priority="14" stopIfTrue="1" operator="equal">
      <formula>"IV"</formula>
    </cfRule>
    <cfRule type="cellIs" dxfId="154" priority="15" stopIfTrue="1" operator="equal">
      <formula>"III"</formula>
    </cfRule>
    <cfRule type="cellIs" dxfId="153" priority="16" stopIfTrue="1" operator="equal">
      <formula>"II"</formula>
    </cfRule>
    <cfRule type="cellIs" dxfId="152" priority="17" stopIfTrue="1" operator="equal">
      <formula>"I"</formula>
    </cfRule>
  </conditionalFormatting>
  <conditionalFormatting sqref="U57:U58 U60:U65">
    <cfRule type="cellIs" dxfId="151" priority="12" stopIfTrue="1" operator="equal">
      <formula>"No Aceptable"</formula>
    </cfRule>
    <cfRule type="cellIs" dxfId="150" priority="13" stopIfTrue="1" operator="equal">
      <formula>"Aceptable"</formula>
    </cfRule>
  </conditionalFormatting>
  <conditionalFormatting sqref="U57:U58 U60:U65">
    <cfRule type="cellIs" dxfId="149" priority="11" stopIfTrue="1" operator="equal">
      <formula>"No Aceptable o Aceptable Con Control Especifico"</formula>
    </cfRule>
  </conditionalFormatting>
  <conditionalFormatting sqref="U57:U58 U60:U65">
    <cfRule type="containsText" dxfId="148" priority="10" stopIfTrue="1" operator="containsText" text="Mejorable">
      <formula>NOT(ISERROR(SEARCH("Mejorable",U57)))</formula>
    </cfRule>
  </conditionalFormatting>
  <conditionalFormatting sqref="P59">
    <cfRule type="cellIs" priority="9" stopIfTrue="1" operator="equal">
      <formula>"10, 25, 50, 100"</formula>
    </cfRule>
  </conditionalFormatting>
  <conditionalFormatting sqref="T59">
    <cfRule type="cellIs" dxfId="147" priority="5" stopIfTrue="1" operator="equal">
      <formula>"IV"</formula>
    </cfRule>
    <cfRule type="cellIs" dxfId="146" priority="6" stopIfTrue="1" operator="equal">
      <formula>"III"</formula>
    </cfRule>
    <cfRule type="cellIs" dxfId="145" priority="7" stopIfTrue="1" operator="equal">
      <formula>"II"</formula>
    </cfRule>
    <cfRule type="cellIs" dxfId="144" priority="8" stopIfTrue="1" operator="equal">
      <formula>"I"</formula>
    </cfRule>
  </conditionalFormatting>
  <conditionalFormatting sqref="U59">
    <cfRule type="cellIs" dxfId="143" priority="3" stopIfTrue="1" operator="equal">
      <formula>"No Aceptable"</formula>
    </cfRule>
    <cfRule type="cellIs" dxfId="142" priority="4" stopIfTrue="1" operator="equal">
      <formula>"Aceptable"</formula>
    </cfRule>
  </conditionalFormatting>
  <conditionalFormatting sqref="U59">
    <cfRule type="cellIs" dxfId="141" priority="2" stopIfTrue="1" operator="equal">
      <formula>"No Aceptable o Aceptable Con Control Especifico"</formula>
    </cfRule>
  </conditionalFormatting>
  <conditionalFormatting sqref="U59">
    <cfRule type="containsText" dxfId="140" priority="1" stopIfTrue="1" operator="containsText" text="Mejorable">
      <formula>NOT(ISERROR(SEARCH("Mejorable",U59)))</formula>
    </cfRule>
  </conditionalFormatting>
  <dataValidations disablePrompts="1" count="2">
    <dataValidation type="whole" allowBlank="1" showInputMessage="1" showErrorMessage="1" prompt="1 Esporadica (EE)_x000a_2 Ocasional (EO)_x000a_3 Frecuente (EF)_x000a_4 continua (EC)" sqref="O11:O65">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65">
      <formula1>10</formula1>
      <formula2>100</formula2>
    </dataValidation>
  </dataValidations>
  <pageMargins left="0.7" right="0.7" top="0.75" bottom="0.75" header="0.3" footer="0.3"/>
  <pageSetup scale="11" orientation="portrait" r:id="rId1"/>
  <drawing r:id="rId2"/>
  <extLst>
    <ext xmlns:x14="http://schemas.microsoft.com/office/spreadsheetml/2009/9/main" uri="{CCE6A557-97BC-4b89-ADB6-D9C93CAAB3DF}">
      <x14:dataValidations xmlns:xm="http://schemas.microsoft.com/office/excel/2006/main" disablePrompts="1" count="3">
        <x14:dataValidation type="list" allowBlank="1" showInputMessage="1" showErrorMessage="1">
          <x14:formula1>
            <xm:f>PELIGROS!$A$2:$A$445</xm:f>
          </x14:formula1>
          <xm:sqref>H20</xm:sqref>
        </x14:dataValidation>
        <x14:dataValidation type="list" allowBlank="1" showInputMessage="1" showErrorMessage="1">
          <x14:formula1>
            <xm:f>[1]Hoja1!#REF!</xm:f>
          </x14:formula1>
          <xm:sqref>H21 H11:H13 H22:H65 H14:H19</xm:sqref>
        </x14:dataValidation>
        <x14:dataValidation type="list" allowBlank="1" showInputMessage="1" showErrorMessage="1">
          <x14:formula1>
            <xm:f>[1]Hoja2!#REF!</xm:f>
          </x14:formula1>
          <xm:sqref>E11 E22 E31 E40 E48 E57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9"/>
  <sheetViews>
    <sheetView showGridLines="0" view="pageBreakPreview" zoomScale="80" zoomScaleNormal="80" zoomScaleSheetLayoutView="80" workbookViewId="0">
      <selection activeCell="C3" sqref="C3"/>
    </sheetView>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38" t="s">
        <v>1260</v>
      </c>
      <c r="D2" s="39"/>
      <c r="E2" s="39"/>
      <c r="F2" s="39"/>
      <c r="G2" s="40"/>
      <c r="K2" s="9"/>
      <c r="L2" s="9"/>
      <c r="M2" s="9"/>
      <c r="V2" s="9"/>
      <c r="AB2" s="10"/>
      <c r="AC2" s="6"/>
      <c r="AD2" s="6"/>
    </row>
    <row r="3" spans="1:30" s="8" customFormat="1" ht="15" customHeight="1">
      <c r="A3" s="5"/>
      <c r="B3" s="6"/>
      <c r="C3" s="41" t="s">
        <v>1197</v>
      </c>
      <c r="D3" s="42"/>
      <c r="E3" s="42"/>
      <c r="F3" s="42"/>
      <c r="G3" s="43"/>
      <c r="K3" s="9"/>
      <c r="L3" s="9"/>
      <c r="M3" s="9"/>
      <c r="V3" s="9"/>
      <c r="AB3" s="10"/>
      <c r="AC3" s="6"/>
      <c r="AD3" s="6"/>
    </row>
    <row r="4" spans="1:30" s="8" customFormat="1" ht="15" customHeight="1" thickBot="1">
      <c r="A4" s="5"/>
      <c r="B4" s="6"/>
      <c r="C4" s="44" t="s">
        <v>1229</v>
      </c>
      <c r="D4" s="45"/>
      <c r="E4" s="45"/>
      <c r="F4" s="45"/>
      <c r="G4" s="46"/>
      <c r="K4" s="9"/>
      <c r="L4" s="9"/>
      <c r="M4" s="9"/>
      <c r="V4" s="9"/>
      <c r="AB4" s="10"/>
      <c r="AC4" s="6"/>
      <c r="AD4" s="6"/>
    </row>
    <row r="5" spans="1:30" s="8" customFormat="1" ht="11.25" customHeight="1">
      <c r="A5" s="5"/>
      <c r="B5" s="6"/>
      <c r="C5" s="11" t="s">
        <v>1196</v>
      </c>
      <c r="E5" s="129"/>
      <c r="F5" s="129"/>
      <c r="G5" s="129"/>
      <c r="H5" s="7"/>
      <c r="I5" s="7"/>
      <c r="K5" s="9"/>
      <c r="L5" s="9"/>
      <c r="M5" s="9"/>
      <c r="V5" s="9"/>
      <c r="AB5" s="10"/>
      <c r="AC5" s="6"/>
      <c r="AD5" s="6"/>
    </row>
    <row r="6" spans="1:30" s="8" customFormat="1" ht="11.25" customHeight="1">
      <c r="A6" s="5"/>
      <c r="B6" s="6"/>
      <c r="C6" s="11"/>
      <c r="E6" s="47"/>
      <c r="F6" s="47"/>
      <c r="G6" s="47"/>
      <c r="H6" s="7"/>
      <c r="I6" s="7"/>
      <c r="K6" s="9"/>
      <c r="L6" s="9"/>
      <c r="M6" s="9"/>
      <c r="V6" s="9"/>
      <c r="AB6" s="10"/>
      <c r="AC6" s="6"/>
      <c r="AD6" s="6"/>
    </row>
    <row r="7" spans="1:30" s="8" customFormat="1" ht="11.25" customHeight="1" thickBot="1">
      <c r="A7" s="5"/>
      <c r="B7" s="6"/>
      <c r="C7" s="11"/>
      <c r="E7" s="47"/>
      <c r="F7" s="47"/>
      <c r="G7" s="47"/>
      <c r="H7" s="7"/>
      <c r="I7" s="7"/>
      <c r="K7" s="9"/>
      <c r="L7" s="9"/>
      <c r="M7" s="9"/>
      <c r="V7" s="9"/>
      <c r="AB7" s="10"/>
      <c r="AC7" s="6"/>
      <c r="AD7" s="6"/>
    </row>
    <row r="8" spans="1:30" ht="17.25" customHeight="1" thickBot="1">
      <c r="A8" s="111" t="s">
        <v>11</v>
      </c>
      <c r="B8" s="114" t="s">
        <v>12</v>
      </c>
      <c r="C8" s="130" t="s">
        <v>0</v>
      </c>
      <c r="D8" s="130"/>
      <c r="E8" s="130"/>
      <c r="F8" s="130"/>
      <c r="G8" s="121" t="s">
        <v>1</v>
      </c>
      <c r="H8" s="122"/>
      <c r="I8" s="123"/>
      <c r="J8" s="131" t="s">
        <v>2</v>
      </c>
      <c r="K8" s="128" t="s">
        <v>3</v>
      </c>
      <c r="L8" s="128"/>
      <c r="M8" s="128"/>
      <c r="N8" s="128" t="s">
        <v>4</v>
      </c>
      <c r="O8" s="128"/>
      <c r="P8" s="128"/>
      <c r="Q8" s="128"/>
      <c r="R8" s="128"/>
      <c r="S8" s="128"/>
      <c r="T8" s="128"/>
      <c r="U8" s="128" t="s">
        <v>5</v>
      </c>
      <c r="V8" s="128" t="s">
        <v>6</v>
      </c>
      <c r="W8" s="132"/>
      <c r="X8" s="127" t="s">
        <v>7</v>
      </c>
      <c r="Y8" s="127"/>
      <c r="Z8" s="127"/>
      <c r="AA8" s="127"/>
      <c r="AB8" s="127"/>
      <c r="AC8" s="127"/>
      <c r="AD8" s="127"/>
    </row>
    <row r="9" spans="1:30" ht="15.75" customHeight="1" thickBot="1">
      <c r="A9" s="112"/>
      <c r="B9" s="115"/>
      <c r="C9" s="130"/>
      <c r="D9" s="130"/>
      <c r="E9" s="130"/>
      <c r="F9" s="130"/>
      <c r="G9" s="124"/>
      <c r="H9" s="125"/>
      <c r="I9" s="126"/>
      <c r="J9" s="131"/>
      <c r="K9" s="128"/>
      <c r="L9" s="128"/>
      <c r="M9" s="128"/>
      <c r="N9" s="128"/>
      <c r="O9" s="128"/>
      <c r="P9" s="128"/>
      <c r="Q9" s="128"/>
      <c r="R9" s="128"/>
      <c r="S9" s="128"/>
      <c r="T9" s="128"/>
      <c r="U9" s="132"/>
      <c r="V9" s="132"/>
      <c r="W9" s="132"/>
      <c r="X9" s="127"/>
      <c r="Y9" s="127"/>
      <c r="Z9" s="127"/>
      <c r="AA9" s="127"/>
      <c r="AB9" s="127"/>
      <c r="AC9" s="127"/>
      <c r="AD9" s="127"/>
    </row>
    <row r="10" spans="1:30" ht="39" thickBot="1">
      <c r="A10" s="113"/>
      <c r="B10" s="116"/>
      <c r="C10" s="48" t="s">
        <v>13</v>
      </c>
      <c r="D10" s="48" t="s">
        <v>14</v>
      </c>
      <c r="E10" s="48" t="s">
        <v>1077</v>
      </c>
      <c r="F10" s="48" t="s">
        <v>15</v>
      </c>
      <c r="G10" s="48" t="s">
        <v>16</v>
      </c>
      <c r="H10" s="133" t="s">
        <v>17</v>
      </c>
      <c r="I10" s="134"/>
      <c r="J10" s="131"/>
      <c r="K10" s="48" t="s">
        <v>18</v>
      </c>
      <c r="L10" s="48" t="s">
        <v>19</v>
      </c>
      <c r="M10" s="48" t="s">
        <v>20</v>
      </c>
      <c r="N10" s="48" t="s">
        <v>21</v>
      </c>
      <c r="O10" s="48" t="s">
        <v>22</v>
      </c>
      <c r="P10" s="48" t="s">
        <v>37</v>
      </c>
      <c r="Q10" s="48" t="s">
        <v>36</v>
      </c>
      <c r="R10" s="48" t="s">
        <v>23</v>
      </c>
      <c r="S10" s="48" t="s">
        <v>38</v>
      </c>
      <c r="T10" s="48" t="s">
        <v>24</v>
      </c>
      <c r="U10" s="48" t="s">
        <v>25</v>
      </c>
      <c r="V10" s="48" t="s">
        <v>39</v>
      </c>
      <c r="W10" s="48" t="s">
        <v>26</v>
      </c>
      <c r="X10" s="48" t="s">
        <v>8</v>
      </c>
      <c r="Y10" s="48" t="s">
        <v>9</v>
      </c>
      <c r="Z10" s="48" t="s">
        <v>10</v>
      </c>
      <c r="AA10" s="48" t="s">
        <v>31</v>
      </c>
      <c r="AB10" s="48" t="s">
        <v>27</v>
      </c>
      <c r="AC10" s="48" t="s">
        <v>28</v>
      </c>
      <c r="AD10" s="48" t="s">
        <v>29</v>
      </c>
    </row>
    <row r="11" spans="1:30" ht="25.5">
      <c r="A11" s="78" t="s">
        <v>1234</v>
      </c>
      <c r="B11" s="78" t="s">
        <v>1228</v>
      </c>
      <c r="C11" s="90" t="s">
        <v>1217</v>
      </c>
      <c r="D11" s="93" t="s">
        <v>1230</v>
      </c>
      <c r="E11" s="96" t="s">
        <v>1049</v>
      </c>
      <c r="F11" s="96" t="s">
        <v>1231</v>
      </c>
      <c r="G11" s="60" t="str">
        <f>VLOOKUP(H11,PELIGROS!A$1:G$445,2,0)</f>
        <v>Bacterias</v>
      </c>
      <c r="H11" s="26" t="s">
        <v>113</v>
      </c>
      <c r="I11" s="26" t="s">
        <v>1253</v>
      </c>
      <c r="J11" s="60" t="str">
        <f>VLOOKUP(H11,PELIGROS!A$2:G$445,3,0)</f>
        <v>Infecciones Bacterianas</v>
      </c>
      <c r="K11" s="61"/>
      <c r="L11" s="60" t="str">
        <f>VLOOKUP(H11,PELIGROS!A$2:G$445,4,0)</f>
        <v>N/A</v>
      </c>
      <c r="M11" s="60" t="str">
        <f>VLOOKUP(H11,PELIGROS!A$2:G$445,5,0)</f>
        <v>Vacunación</v>
      </c>
      <c r="N11" s="61">
        <v>2</v>
      </c>
      <c r="O11" s="62">
        <v>3</v>
      </c>
      <c r="P11" s="62">
        <v>10</v>
      </c>
      <c r="Q11" s="62">
        <f>N11*O11</f>
        <v>6</v>
      </c>
      <c r="R11" s="62">
        <f>P11*Q11</f>
        <v>60</v>
      </c>
      <c r="S11" s="26" t="str">
        <f>IF(Q11=40,"MA-40",IF(Q11=30,"MA-30",IF(Q11=20,"A-20",IF(Q11=10,"A-10",IF(Q11=24,"MA-24",IF(Q11=18,"A-18",IF(Q11=12,"A-12",IF(Q11=6,"M-6",IF(Q11=8,"M-8",IF(Q11=6,"M-6",IF(Q11=4,"B-4",IF(Q11=2,"B-2",))))))))))))</f>
        <v>M-6</v>
      </c>
      <c r="T11" s="58" t="str">
        <f t="shared" ref="T11:T33" si="0">IF(R11&lt;=20,"IV",IF(R11&lt;=120,"III",IF(R11&lt;=500,"II",IF(R11&lt;=4000,"I"))))</f>
        <v>III</v>
      </c>
      <c r="U11" s="58" t="str">
        <f>IF(T11=0,"",IF(T11="IV","Aceptable",IF(T11="III","Mejorable",IF(T11="II","No Aceptable o Aceptable Con Control Especifico",IF(T11="I","No Aceptable","")))))</f>
        <v>Mejorable</v>
      </c>
      <c r="V11" s="88">
        <v>1</v>
      </c>
      <c r="W11" s="60" t="str">
        <f>VLOOKUP(H11,PELIGROS!A$2:G$445,6,0)</f>
        <v xml:space="preserve">Enfermedades Infectocontagiosas
</v>
      </c>
      <c r="X11" s="61"/>
      <c r="Y11" s="61"/>
      <c r="Z11" s="61"/>
      <c r="AA11" s="60"/>
      <c r="AB11" s="14" t="str">
        <f>VLOOKUP(H11,PELIGROS!A$2:G$445,7,0)</f>
        <v>Autocuidado</v>
      </c>
      <c r="AC11" s="88" t="s">
        <v>1202</v>
      </c>
      <c r="AD11" s="90" t="s">
        <v>1203</v>
      </c>
    </row>
    <row r="12" spans="1:30" ht="25.5">
      <c r="A12" s="79"/>
      <c r="B12" s="79"/>
      <c r="C12" s="91"/>
      <c r="D12" s="94"/>
      <c r="E12" s="97"/>
      <c r="F12" s="97"/>
      <c r="G12" s="14" t="str">
        <f>VLOOKUP(H12,PELIGROS!A$1:G$445,2,0)</f>
        <v>Virus</v>
      </c>
      <c r="H12" s="27" t="s">
        <v>122</v>
      </c>
      <c r="I12" s="27" t="s">
        <v>1253</v>
      </c>
      <c r="J12" s="14" t="str">
        <f>VLOOKUP(H12,PELIGROS!A$2:G$445,3,0)</f>
        <v>Infecciones Virales</v>
      </c>
      <c r="K12" s="15"/>
      <c r="L12" s="14" t="str">
        <f>VLOOKUP(H12,PELIGROS!A$2:G$445,4,0)</f>
        <v>N/A</v>
      </c>
      <c r="M12" s="14" t="str">
        <f>VLOOKUP(H12,PELIGROS!A$2:G$445,5,0)</f>
        <v>Vacunación</v>
      </c>
      <c r="N12" s="15">
        <v>2</v>
      </c>
      <c r="O12" s="16">
        <v>3</v>
      </c>
      <c r="P12" s="16">
        <v>10</v>
      </c>
      <c r="Q12" s="16">
        <f t="shared" ref="Q12:Q33" si="1">N12*O12</f>
        <v>6</v>
      </c>
      <c r="R12" s="16">
        <f t="shared" ref="R12:R33" si="2">P12*Q12</f>
        <v>60</v>
      </c>
      <c r="S12" s="27" t="str">
        <f t="shared" ref="S12:S33" si="3">IF(Q12=40,"MA-40",IF(Q12=30,"MA-30",IF(Q12=20,"A-20",IF(Q12=10,"A-10",IF(Q12=24,"MA-24",IF(Q12=18,"A-18",IF(Q12=12,"A-12",IF(Q12=6,"M-6",IF(Q12=8,"M-8",IF(Q12=6,"M-6",IF(Q12=4,"B-4",IF(Q12=2,"B-2",))))))))))))</f>
        <v>M-6</v>
      </c>
      <c r="T12" s="59" t="str">
        <f t="shared" si="0"/>
        <v>III</v>
      </c>
      <c r="U12" s="59" t="str">
        <f t="shared" ref="U12:U33" si="4">IF(T12=0,"",IF(T12="IV","Aceptable",IF(T12="III","Mejorable",IF(T12="II","No Aceptable o Aceptable Con Control Especifico",IF(T12="I","No Aceptable","")))))</f>
        <v>Mejorable</v>
      </c>
      <c r="V12" s="89"/>
      <c r="W12" s="14" t="str">
        <f>VLOOKUP(H12,PELIGROS!A$2:G$445,6,0)</f>
        <v xml:space="preserve">Enfermedades Infectocontagiosas
</v>
      </c>
      <c r="X12" s="15"/>
      <c r="Y12" s="15"/>
      <c r="Z12" s="15"/>
      <c r="AA12" s="14"/>
      <c r="AB12" s="14" t="str">
        <f>VLOOKUP(H12,PELIGROS!A$2:G$445,7,0)</f>
        <v>Autocuidado</v>
      </c>
      <c r="AC12" s="89"/>
      <c r="AD12" s="91"/>
    </row>
    <row r="13" spans="1:30" ht="51">
      <c r="A13" s="79"/>
      <c r="B13" s="79"/>
      <c r="C13" s="91"/>
      <c r="D13" s="94"/>
      <c r="E13" s="97"/>
      <c r="F13" s="97"/>
      <c r="G13" s="14" t="str">
        <f>VLOOKUP(H13,PELIGROS!A$1:G$445,2,0)</f>
        <v>INFRAROJA, ULTRAVIOLETA, VISIBLE, RADIOFRECUENCIA, MICROONDAS, LASER</v>
      </c>
      <c r="H13" s="27" t="s">
        <v>67</v>
      </c>
      <c r="I13" s="27" t="s">
        <v>1254</v>
      </c>
      <c r="J13" s="14" t="str">
        <f>VLOOKUP(H13,PELIGROS!A$2:G$445,3,0)</f>
        <v>CÁNCER, LESIONES DÉRMICAS Y OCULARES</v>
      </c>
      <c r="K13" s="15"/>
      <c r="L13" s="14" t="str">
        <f>VLOOKUP(H13,PELIGROS!A$2:G$445,4,0)</f>
        <v>Inspecciones planeadas e inspecciones no planeadas, procedimientos de programas de seguridad y salud en el trabajo</v>
      </c>
      <c r="M13" s="14" t="str">
        <f>VLOOKUP(H13,PELIGROS!A$2:G$445,5,0)</f>
        <v>PROGRAMA BLOQUEADOR SOLAR</v>
      </c>
      <c r="N13" s="15">
        <v>2</v>
      </c>
      <c r="O13" s="16">
        <v>2</v>
      </c>
      <c r="P13" s="16">
        <v>10</v>
      </c>
      <c r="Q13" s="16">
        <f t="shared" si="1"/>
        <v>4</v>
      </c>
      <c r="R13" s="16">
        <f t="shared" si="2"/>
        <v>40</v>
      </c>
      <c r="S13" s="27" t="str">
        <f t="shared" si="3"/>
        <v>B-4</v>
      </c>
      <c r="T13" s="59" t="str">
        <f t="shared" si="0"/>
        <v>III</v>
      </c>
      <c r="U13" s="59" t="str">
        <f t="shared" si="4"/>
        <v>Mejorable</v>
      </c>
      <c r="V13" s="89"/>
      <c r="W13" s="14" t="str">
        <f>VLOOKUP(H13,PELIGROS!A$2:G$445,6,0)</f>
        <v>CÁNCER</v>
      </c>
      <c r="X13" s="15"/>
      <c r="Y13" s="15"/>
      <c r="Z13" s="15"/>
      <c r="AA13" s="14"/>
      <c r="AB13" s="14" t="str">
        <f>VLOOKUP(H13,PELIGROS!A$2:G$445,7,0)</f>
        <v>N/A</v>
      </c>
      <c r="AC13" s="15" t="s">
        <v>1204</v>
      </c>
      <c r="AD13" s="91"/>
    </row>
    <row r="14" spans="1:30" ht="51">
      <c r="A14" s="79"/>
      <c r="B14" s="79"/>
      <c r="C14" s="91"/>
      <c r="D14" s="94"/>
      <c r="E14" s="97"/>
      <c r="F14" s="97"/>
      <c r="G14" s="14" t="str">
        <f>VLOOKUP(H14,PELIGROS!A$1:G$445,2,0)</f>
        <v>AUSENCIA O EXCESO DE LUZ EN UN AMBIENTE</v>
      </c>
      <c r="H14" s="27" t="s">
        <v>155</v>
      </c>
      <c r="I14" s="27" t="s">
        <v>1254</v>
      </c>
      <c r="J14" s="14" t="str">
        <f>VLOOKUP(H14,PELIGROS!A$2:G$445,3,0)</f>
        <v>DISMINUCIÓN AGUDEZA VISUAL, CANSANCIO VISUAL</v>
      </c>
      <c r="K14" s="15"/>
      <c r="L14" s="14" t="str">
        <f>VLOOKUP(H14,PELIGROS!A$2:G$445,4,0)</f>
        <v>Inspecciones planeadas e inspecciones no planeadas, procedimientos de programas de seguridad y salud en el trabajo</v>
      </c>
      <c r="M14" s="14" t="str">
        <f>VLOOKUP(H14,PELIGROS!A$2:G$445,5,0)</f>
        <v>N/A</v>
      </c>
      <c r="N14" s="15">
        <v>2</v>
      </c>
      <c r="O14" s="16">
        <v>4</v>
      </c>
      <c r="P14" s="16">
        <v>10</v>
      </c>
      <c r="Q14" s="16">
        <f t="shared" si="1"/>
        <v>8</v>
      </c>
      <c r="R14" s="16">
        <f t="shared" si="2"/>
        <v>80</v>
      </c>
      <c r="S14" s="27" t="str">
        <f t="shared" si="3"/>
        <v>M-8</v>
      </c>
      <c r="T14" s="59" t="str">
        <f t="shared" si="0"/>
        <v>III</v>
      </c>
      <c r="U14" s="59" t="str">
        <f t="shared" si="4"/>
        <v>Mejorable</v>
      </c>
      <c r="V14" s="89"/>
      <c r="W14" s="14" t="str">
        <f>VLOOKUP(H14,PELIGROS!A$2:G$445,6,0)</f>
        <v>DISMINUCIÓN AGUDEZA VISUAL</v>
      </c>
      <c r="X14" s="15"/>
      <c r="Y14" s="15"/>
      <c r="Z14" s="15"/>
      <c r="AA14" s="14"/>
      <c r="AB14" s="14" t="str">
        <f>VLOOKUP(H14,PELIGROS!A$2:G$445,7,0)</f>
        <v>N/A</v>
      </c>
      <c r="AC14" s="15" t="s">
        <v>1216</v>
      </c>
      <c r="AD14" s="91"/>
    </row>
    <row r="15" spans="1:30" ht="38.25" customHeight="1">
      <c r="A15" s="79"/>
      <c r="B15" s="79"/>
      <c r="C15" s="91"/>
      <c r="D15" s="94"/>
      <c r="E15" s="97"/>
      <c r="F15" s="97"/>
      <c r="G15" s="14" t="str">
        <f>VLOOKUP(H15,PELIGROS!A$1:G$445,2,0)</f>
        <v>CONCENTRACIÓN EN ACTIVIDADES DE ALTO DESEMPEÑO MENTAL</v>
      </c>
      <c r="H15" s="27" t="s">
        <v>72</v>
      </c>
      <c r="I15" s="27" t="s">
        <v>1255</v>
      </c>
      <c r="J15" s="14" t="str">
        <f>VLOOKUP(H15,PELIGROS!A$2:G$445,3,0)</f>
        <v>ESTRÉS, CEFALEA, IRRITABILIDAD</v>
      </c>
      <c r="K15" s="15"/>
      <c r="L15" s="14" t="str">
        <f>VLOOKUP(H15,PELIGROS!A$2:G$445,4,0)</f>
        <v>N/A</v>
      </c>
      <c r="M15" s="14" t="str">
        <f>VLOOKUP(H15,PELIGROS!A$2:G$445,5,0)</f>
        <v>PVE PSICOSOCIAL</v>
      </c>
      <c r="N15" s="15">
        <v>2</v>
      </c>
      <c r="O15" s="16">
        <v>3</v>
      </c>
      <c r="P15" s="16">
        <v>10</v>
      </c>
      <c r="Q15" s="16">
        <f t="shared" si="1"/>
        <v>6</v>
      </c>
      <c r="R15" s="16">
        <f t="shared" si="2"/>
        <v>60</v>
      </c>
      <c r="S15" s="27" t="str">
        <f t="shared" si="3"/>
        <v>M-6</v>
      </c>
      <c r="T15" s="59" t="str">
        <f t="shared" si="0"/>
        <v>III</v>
      </c>
      <c r="U15" s="59" t="str">
        <f t="shared" si="4"/>
        <v>Mejorable</v>
      </c>
      <c r="V15" s="89"/>
      <c r="W15" s="14" t="str">
        <f>VLOOKUP(H15,PELIGROS!A$2:G$445,6,0)</f>
        <v>ESTRÉS</v>
      </c>
      <c r="X15" s="15"/>
      <c r="Y15" s="15"/>
      <c r="Z15" s="15"/>
      <c r="AA15" s="14"/>
      <c r="AB15" s="14" t="str">
        <f>VLOOKUP(H15,PELIGROS!A$2:G$445,7,0)</f>
        <v>N/A</v>
      </c>
      <c r="AC15" s="89" t="s">
        <v>1205</v>
      </c>
      <c r="AD15" s="91"/>
    </row>
    <row r="16" spans="1:30" ht="38.25" customHeight="1">
      <c r="A16" s="79"/>
      <c r="B16" s="79"/>
      <c r="C16" s="91"/>
      <c r="D16" s="94"/>
      <c r="E16" s="97"/>
      <c r="F16" s="97"/>
      <c r="G16" s="14" t="str">
        <f>VLOOKUP(H16,PELIGROS!A$1:G$445,2,0)</f>
        <v>NATURALEZA DE LA TAREA</v>
      </c>
      <c r="H16" s="27" t="s">
        <v>76</v>
      </c>
      <c r="I16" s="27" t="s">
        <v>1255</v>
      </c>
      <c r="J16" s="14" t="str">
        <f>VLOOKUP(H16,PELIGROS!A$2:G$445,3,0)</f>
        <v>ESTRÉS,  TRANSTORNOS DEL SUEÑO</v>
      </c>
      <c r="K16" s="15"/>
      <c r="L16" s="14" t="str">
        <f>VLOOKUP(H16,PELIGROS!A$2:G$445,4,0)</f>
        <v>N/A</v>
      </c>
      <c r="M16" s="14" t="str">
        <f>VLOOKUP(H16,PELIGROS!A$2:G$445,5,0)</f>
        <v>PVE PSICOSOCIAL</v>
      </c>
      <c r="N16" s="15">
        <v>2</v>
      </c>
      <c r="O16" s="16">
        <v>3</v>
      </c>
      <c r="P16" s="16">
        <v>10</v>
      </c>
      <c r="Q16" s="16">
        <f t="shared" si="1"/>
        <v>6</v>
      </c>
      <c r="R16" s="16">
        <f t="shared" si="2"/>
        <v>60</v>
      </c>
      <c r="S16" s="27" t="str">
        <f t="shared" si="3"/>
        <v>M-6</v>
      </c>
      <c r="T16" s="59" t="str">
        <f t="shared" si="0"/>
        <v>III</v>
      </c>
      <c r="U16" s="59" t="str">
        <f t="shared" si="4"/>
        <v>Mejorable</v>
      </c>
      <c r="V16" s="89"/>
      <c r="W16" s="14" t="str">
        <f>VLOOKUP(H16,PELIGROS!A$2:G$445,6,0)</f>
        <v>ESTRÉS</v>
      </c>
      <c r="X16" s="15"/>
      <c r="Y16" s="15"/>
      <c r="Z16" s="15"/>
      <c r="AA16" s="14"/>
      <c r="AB16" s="14" t="str">
        <f>VLOOKUP(H16,PELIGROS!A$2:G$445,7,0)</f>
        <v>N/A</v>
      </c>
      <c r="AC16" s="89"/>
      <c r="AD16" s="91"/>
    </row>
    <row r="17" spans="1:30" ht="51">
      <c r="A17" s="79"/>
      <c r="B17" s="79"/>
      <c r="C17" s="91"/>
      <c r="D17" s="94"/>
      <c r="E17" s="97"/>
      <c r="F17" s="97"/>
      <c r="G17" s="14" t="str">
        <f>VLOOKUP(H17,PELIGROS!A$1:G$445,2,0)</f>
        <v>Forzadas, Prolongadas</v>
      </c>
      <c r="H17" s="27" t="s">
        <v>40</v>
      </c>
      <c r="I17" s="27" t="s">
        <v>1256</v>
      </c>
      <c r="J17" s="14" t="str">
        <f>VLOOKUP(H17,PELIGROS!A$2:G$445,3,0)</f>
        <v xml:space="preserve">Lesiones osteomusculares, lesiones osteoarticulares
</v>
      </c>
      <c r="K17" s="15"/>
      <c r="L17" s="14" t="str">
        <f>VLOOKUP(H17,PELIGROS!A$2:G$445,4,0)</f>
        <v>Inspecciones planeadas e inspecciones no planeadas, procedimientos de programas de seguridad y salud en el trabajo</v>
      </c>
      <c r="M17" s="14" t="str">
        <f>VLOOKUP(H17,PELIGROS!A$2:G$445,5,0)</f>
        <v>PVE Biomecánico, programa pausas activas, exámenes periódicos, recomendaciones, control de posturas</v>
      </c>
      <c r="N17" s="15">
        <v>2</v>
      </c>
      <c r="O17" s="16">
        <v>3</v>
      </c>
      <c r="P17" s="16">
        <v>25</v>
      </c>
      <c r="Q17" s="16">
        <f t="shared" si="1"/>
        <v>6</v>
      </c>
      <c r="R17" s="16">
        <f t="shared" si="2"/>
        <v>150</v>
      </c>
      <c r="S17" s="27" t="str">
        <f t="shared" si="3"/>
        <v>M-6</v>
      </c>
      <c r="T17" s="59" t="str">
        <f t="shared" si="0"/>
        <v>II</v>
      </c>
      <c r="U17" s="59" t="str">
        <f t="shared" si="4"/>
        <v>No Aceptable o Aceptable Con Control Especifico</v>
      </c>
      <c r="V17" s="89"/>
      <c r="W17" s="14" t="str">
        <f>VLOOKUP(H17,PELIGROS!A$2:G$445,6,0)</f>
        <v>Enfermedades Osteomusculares</v>
      </c>
      <c r="X17" s="15"/>
      <c r="Y17" s="15"/>
      <c r="Z17" s="15"/>
      <c r="AA17" s="14"/>
      <c r="AB17" s="14" t="str">
        <f>VLOOKUP(H17,PELIGROS!A$2:G$445,7,0)</f>
        <v>Prevención en lesiones osteomusculares, líderes de pausas activas</v>
      </c>
      <c r="AC17" s="89" t="s">
        <v>1206</v>
      </c>
      <c r="AD17" s="91"/>
    </row>
    <row r="18" spans="1:30" ht="45.75" customHeight="1">
      <c r="A18" s="79"/>
      <c r="B18" s="79"/>
      <c r="C18" s="91"/>
      <c r="D18" s="94"/>
      <c r="E18" s="97"/>
      <c r="F18" s="97"/>
      <c r="G18" s="14" t="str">
        <f>VLOOKUP(H18,PELIGROS!A$1:G$445,2,0)</f>
        <v>Higiene Muscular</v>
      </c>
      <c r="H18" s="27" t="s">
        <v>483</v>
      </c>
      <c r="I18" s="27" t="s">
        <v>1256</v>
      </c>
      <c r="J18" s="14" t="str">
        <f>VLOOKUP(H18,PELIGROS!A$2:G$445,3,0)</f>
        <v>Lesiones Musculoesqueléticas</v>
      </c>
      <c r="K18" s="15"/>
      <c r="L18" s="14" t="str">
        <f>VLOOKUP(H18,PELIGROS!A$2:G$445,4,0)</f>
        <v>N/A</v>
      </c>
      <c r="M18" s="14" t="str">
        <f>VLOOKUP(H18,PELIGROS!A$2:G$445,5,0)</f>
        <v>N/A</v>
      </c>
      <c r="N18" s="15">
        <v>2</v>
      </c>
      <c r="O18" s="16">
        <v>3</v>
      </c>
      <c r="P18" s="16">
        <v>10</v>
      </c>
      <c r="Q18" s="16">
        <f t="shared" si="1"/>
        <v>6</v>
      </c>
      <c r="R18" s="16">
        <f t="shared" si="2"/>
        <v>60</v>
      </c>
      <c r="S18" s="27" t="str">
        <f t="shared" si="3"/>
        <v>M-6</v>
      </c>
      <c r="T18" s="59" t="str">
        <f t="shared" si="0"/>
        <v>III</v>
      </c>
      <c r="U18" s="59" t="str">
        <f t="shared" si="4"/>
        <v>Mejorable</v>
      </c>
      <c r="V18" s="89"/>
      <c r="W18" s="14" t="str">
        <f>VLOOKUP(H18,PELIGROS!A$2:G$445,6,0)</f>
        <v xml:space="preserve">Enfermedades Osteomusculares
</v>
      </c>
      <c r="X18" s="15"/>
      <c r="Y18" s="15"/>
      <c r="Z18" s="15"/>
      <c r="AA18" s="14"/>
      <c r="AB18" s="14" t="str">
        <f>VLOOKUP(H18,PELIGROS!A$2:G$445,7,0)</f>
        <v>Prevención en lesiones osteomusculares, líderes de pausas activas</v>
      </c>
      <c r="AC18" s="89"/>
      <c r="AD18" s="91"/>
    </row>
    <row r="19" spans="1:30" ht="51">
      <c r="A19" s="79"/>
      <c r="B19" s="79"/>
      <c r="C19" s="91"/>
      <c r="D19" s="94"/>
      <c r="E19" s="97"/>
      <c r="F19" s="97"/>
      <c r="G19" s="14" t="str">
        <f>VLOOKUP(H19,PELIGROS!A$1:G$445,2,0)</f>
        <v>Atropellamiento, Envestir</v>
      </c>
      <c r="H19" s="27" t="s">
        <v>1187</v>
      </c>
      <c r="I19" s="27" t="s">
        <v>1257</v>
      </c>
      <c r="J19" s="14" t="str">
        <f>VLOOKUP(H19,PELIGROS!A$2:G$445,3,0)</f>
        <v>Lesiones, pérdidas materiales, muerte</v>
      </c>
      <c r="K19" s="15"/>
      <c r="L19" s="14" t="str">
        <f>VLOOKUP(H19,PELIGROS!A$2:G$445,4,0)</f>
        <v>Inspecciones planeadas e inspecciones no planeadas, procedimientos de programas de seguridad y salud en el trabajo</v>
      </c>
      <c r="M19" s="14" t="str">
        <f>VLOOKUP(H19,PELIGROS!A$2:G$445,5,0)</f>
        <v>Programa de seguridad vial, señalización</v>
      </c>
      <c r="N19" s="15">
        <v>2</v>
      </c>
      <c r="O19" s="16">
        <v>3</v>
      </c>
      <c r="P19" s="16">
        <v>60</v>
      </c>
      <c r="Q19" s="16">
        <f t="shared" si="1"/>
        <v>6</v>
      </c>
      <c r="R19" s="16">
        <f t="shared" si="2"/>
        <v>360</v>
      </c>
      <c r="S19" s="27" t="str">
        <f t="shared" si="3"/>
        <v>M-6</v>
      </c>
      <c r="T19" s="59" t="str">
        <f t="shared" si="0"/>
        <v>II</v>
      </c>
      <c r="U19" s="59" t="str">
        <f t="shared" si="4"/>
        <v>No Aceptable o Aceptable Con Control Especifico</v>
      </c>
      <c r="V19" s="89"/>
      <c r="W19" s="14" t="str">
        <f>VLOOKUP(H19,PELIGROS!A$2:G$445,6,0)</f>
        <v>Muerte</v>
      </c>
      <c r="X19" s="15"/>
      <c r="Y19" s="15"/>
      <c r="Z19" s="15"/>
      <c r="AA19" s="14"/>
      <c r="AB19" s="14" t="str">
        <f>VLOOKUP(H19,PELIGROS!A$2:G$445,7,0)</f>
        <v>Seguridad vial y manejo defensivo, aseguramiento de áreas de trabajo</v>
      </c>
      <c r="AC19" s="15" t="s">
        <v>1207</v>
      </c>
      <c r="AD19" s="91"/>
    </row>
    <row r="20" spans="1:30" ht="40.5">
      <c r="A20" s="79"/>
      <c r="B20" s="79"/>
      <c r="C20" s="91"/>
      <c r="D20" s="94"/>
      <c r="E20" s="97"/>
      <c r="F20" s="97"/>
      <c r="G20" s="14" t="str">
        <f>VLOOKUP(H20,PELIGROS!A$1:G$445,2,0)</f>
        <v>Superficies de trabajo irregulares o deslizantes</v>
      </c>
      <c r="H20" s="27" t="s">
        <v>597</v>
      </c>
      <c r="I20" s="27" t="s">
        <v>1257</v>
      </c>
      <c r="J20" s="14" t="str">
        <f>VLOOKUP(H20,PELIGROS!A$2:G$445,3,0)</f>
        <v>Caidas del mismo nivel, fracturas, golpe con objetos, caídas de objetos, obstrucción de rutas de evacuación</v>
      </c>
      <c r="K20" s="15"/>
      <c r="L20" s="14" t="str">
        <f>VLOOKUP(H20,PELIGROS!A$2:G$445,4,0)</f>
        <v>N/A</v>
      </c>
      <c r="M20" s="14" t="str">
        <f>VLOOKUP(H20,PELIGROS!A$2:G$445,5,0)</f>
        <v>N/A</v>
      </c>
      <c r="N20" s="15">
        <v>2</v>
      </c>
      <c r="O20" s="16">
        <v>3</v>
      </c>
      <c r="P20" s="16">
        <v>25</v>
      </c>
      <c r="Q20" s="16">
        <f t="shared" si="1"/>
        <v>6</v>
      </c>
      <c r="R20" s="16">
        <f t="shared" si="2"/>
        <v>150</v>
      </c>
      <c r="S20" s="27" t="str">
        <f t="shared" si="3"/>
        <v>M-6</v>
      </c>
      <c r="T20" s="59" t="str">
        <f t="shared" si="0"/>
        <v>II</v>
      </c>
      <c r="U20" s="59" t="str">
        <f t="shared" si="4"/>
        <v>No Aceptable o Aceptable Con Control Especifico</v>
      </c>
      <c r="V20" s="89"/>
      <c r="W20" s="14" t="str">
        <f>VLOOKUP(H20,PELIGROS!A$2:G$445,6,0)</f>
        <v>Caídas de distinto nivel</v>
      </c>
      <c r="X20" s="15"/>
      <c r="Y20" s="15"/>
      <c r="Z20" s="15"/>
      <c r="AA20" s="14"/>
      <c r="AB20" s="14" t="str">
        <f>VLOOKUP(H20,PELIGROS!A$2:G$445,7,0)</f>
        <v>Pautas Básicas en orden y aseo en el lugar de trabajo, actos y condiciones inseguras</v>
      </c>
      <c r="AC20" s="15" t="s">
        <v>1208</v>
      </c>
      <c r="AD20" s="91"/>
    </row>
    <row r="21" spans="1:30" ht="71.25" customHeight="1">
      <c r="A21" s="79"/>
      <c r="B21" s="79"/>
      <c r="C21" s="91"/>
      <c r="D21" s="94"/>
      <c r="E21" s="97"/>
      <c r="F21" s="97"/>
      <c r="G21" s="14" t="str">
        <f>VLOOKUP(H21,PELIGROS!A$1:G$445,2,0)</f>
        <v>Atraco, golpiza, atentados y secuestrados</v>
      </c>
      <c r="H21" s="27" t="s">
        <v>57</v>
      </c>
      <c r="I21" s="27" t="s">
        <v>1257</v>
      </c>
      <c r="J21" s="14" t="str">
        <f>VLOOKUP(H21,PELIGROS!A$2:G$445,3,0)</f>
        <v>Estrés, golpes, Secuestros</v>
      </c>
      <c r="K21" s="15"/>
      <c r="L21" s="14" t="str">
        <f>VLOOKUP(H21,PELIGROS!A$2:G$445,4,0)</f>
        <v>Inspecciones planeadas e inspecciones no planeadas, procedimientos de programas de seguridad y salud en el trabajo</v>
      </c>
      <c r="M21" s="14" t="str">
        <f>VLOOKUP(H21,PELIGROS!A$2:G$445,5,0)</f>
        <v xml:space="preserve">Uniformes Corporativos, Caquetas corporativas, Carnetización
</v>
      </c>
      <c r="N21" s="15">
        <v>2</v>
      </c>
      <c r="O21" s="16">
        <v>3</v>
      </c>
      <c r="P21" s="16">
        <v>60</v>
      </c>
      <c r="Q21" s="16">
        <f t="shared" si="1"/>
        <v>6</v>
      </c>
      <c r="R21" s="16">
        <f t="shared" si="2"/>
        <v>360</v>
      </c>
      <c r="S21" s="27" t="str">
        <f t="shared" si="3"/>
        <v>M-6</v>
      </c>
      <c r="T21" s="59" t="str">
        <f t="shared" si="0"/>
        <v>II</v>
      </c>
      <c r="U21" s="59" t="str">
        <f t="shared" si="4"/>
        <v>No Aceptable o Aceptable Con Control Especifico</v>
      </c>
      <c r="V21" s="89"/>
      <c r="W21" s="14" t="str">
        <f>VLOOKUP(H21,PELIGROS!A$2:G$445,6,0)</f>
        <v>Secuestros</v>
      </c>
      <c r="X21" s="15"/>
      <c r="Y21" s="15"/>
      <c r="Z21" s="15"/>
      <c r="AA21" s="14"/>
      <c r="AB21" s="14" t="str">
        <f>VLOOKUP(H21,PELIGROS!A$2:G$445,7,0)</f>
        <v>N/A</v>
      </c>
      <c r="AC21" s="15" t="s">
        <v>1209</v>
      </c>
      <c r="AD21" s="91"/>
    </row>
    <row r="22" spans="1:30" ht="51.75" thickBot="1">
      <c r="A22" s="79"/>
      <c r="B22" s="79"/>
      <c r="C22" s="92"/>
      <c r="D22" s="95"/>
      <c r="E22" s="98"/>
      <c r="F22" s="98"/>
      <c r="G22" s="17" t="str">
        <f>VLOOKUP(H22,PELIGROS!A$1:G$445,2,0)</f>
        <v>SISMOS, INCENDIOS, INUNDACIONES, TERREMOTOS, VENDAVALES, DERRUMBE</v>
      </c>
      <c r="H22" s="28" t="s">
        <v>62</v>
      </c>
      <c r="I22" s="28" t="s">
        <v>1258</v>
      </c>
      <c r="J22" s="17" t="str">
        <f>VLOOKUP(H22,PELIGROS!A$2:G$445,3,0)</f>
        <v>SISMOS, INCENDIOS, INUNDACIONES, TERREMOTOS, VENDAVALES</v>
      </c>
      <c r="K22" s="18"/>
      <c r="L22" s="17" t="str">
        <f>VLOOKUP(H22,PELIGROS!A$2:G$445,4,0)</f>
        <v>Inspecciones planeadas e inspecciones no planeadas, procedimientos de programas de seguridad y salud en el trabajo</v>
      </c>
      <c r="M22" s="17" t="str">
        <f>VLOOKUP(H22,PELIGROS!A$2:G$445,5,0)</f>
        <v>BRIGADAS DE EMERGENCIAS</v>
      </c>
      <c r="N22" s="18">
        <v>2</v>
      </c>
      <c r="O22" s="19">
        <v>1</v>
      </c>
      <c r="P22" s="19">
        <v>100</v>
      </c>
      <c r="Q22" s="19">
        <f t="shared" si="1"/>
        <v>2</v>
      </c>
      <c r="R22" s="19">
        <f t="shared" si="2"/>
        <v>200</v>
      </c>
      <c r="S22" s="28" t="str">
        <f t="shared" si="3"/>
        <v>B-2</v>
      </c>
      <c r="T22" s="63" t="str">
        <f t="shared" si="0"/>
        <v>II</v>
      </c>
      <c r="U22" s="63" t="str">
        <f t="shared" si="4"/>
        <v>No Aceptable o Aceptable Con Control Especifico</v>
      </c>
      <c r="V22" s="99"/>
      <c r="W22" s="17" t="str">
        <f>VLOOKUP(H22,PELIGROS!A$2:G$445,6,0)</f>
        <v>MUERTE</v>
      </c>
      <c r="X22" s="18"/>
      <c r="Y22" s="18"/>
      <c r="Z22" s="18"/>
      <c r="AA22" s="17"/>
      <c r="AB22" s="14" t="str">
        <f>VLOOKUP(H22,PELIGROS!A$2:G$445,7,0)</f>
        <v>ENTRENAMIENTO DE LA BRIGADA; DIVULGACIÓN DE PLAN DE EMERGENCIA</v>
      </c>
      <c r="AC22" s="18" t="s">
        <v>1210</v>
      </c>
      <c r="AD22" s="92"/>
    </row>
    <row r="23" spans="1:30" ht="25.5">
      <c r="A23" s="79"/>
      <c r="B23" s="79"/>
      <c r="C23" s="75" t="s">
        <v>1232</v>
      </c>
      <c r="D23" s="81" t="s">
        <v>1233</v>
      </c>
      <c r="E23" s="84" t="s">
        <v>1069</v>
      </c>
      <c r="F23" s="84" t="s">
        <v>1231</v>
      </c>
      <c r="G23" s="64" t="str">
        <f>VLOOKUP(H23,PELIGROS!A$1:G$445,2,0)</f>
        <v>Bacterias</v>
      </c>
      <c r="H23" s="50" t="s">
        <v>113</v>
      </c>
      <c r="I23" s="50" t="s">
        <v>1253</v>
      </c>
      <c r="J23" s="64" t="str">
        <f>VLOOKUP(H23,PELIGROS!A$2:G$445,3,0)</f>
        <v>Infecciones Bacterianas</v>
      </c>
      <c r="K23" s="65"/>
      <c r="L23" s="64" t="str">
        <f>VLOOKUP(H23,PELIGROS!A$2:G$445,4,0)</f>
        <v>N/A</v>
      </c>
      <c r="M23" s="64" t="str">
        <f>VLOOKUP(H23,PELIGROS!A$2:G$445,5,0)</f>
        <v>Vacunación</v>
      </c>
      <c r="N23" s="65">
        <v>2</v>
      </c>
      <c r="O23" s="66">
        <v>3</v>
      </c>
      <c r="P23" s="66">
        <v>10</v>
      </c>
      <c r="Q23" s="66">
        <f t="shared" si="1"/>
        <v>6</v>
      </c>
      <c r="R23" s="66">
        <f t="shared" si="2"/>
        <v>60</v>
      </c>
      <c r="S23" s="50" t="str">
        <f t="shared" si="3"/>
        <v>M-6</v>
      </c>
      <c r="T23" s="51" t="str">
        <f t="shared" si="0"/>
        <v>III</v>
      </c>
      <c r="U23" s="51" t="str">
        <f t="shared" si="4"/>
        <v>Mejorable</v>
      </c>
      <c r="V23" s="73">
        <v>1</v>
      </c>
      <c r="W23" s="64" t="str">
        <f>VLOOKUP(H23,PELIGROS!A$2:G$445,6,0)</f>
        <v xml:space="preserve">Enfermedades Infectocontagiosas
</v>
      </c>
      <c r="X23" s="65"/>
      <c r="Y23" s="65"/>
      <c r="Z23" s="65"/>
      <c r="AA23" s="64"/>
      <c r="AB23" s="57" t="str">
        <f>VLOOKUP(H23,PELIGROS!A$2:G$445,7,0)</f>
        <v>Autocuidado</v>
      </c>
      <c r="AC23" s="73" t="s">
        <v>1202</v>
      </c>
      <c r="AD23" s="75" t="s">
        <v>1203</v>
      </c>
    </row>
    <row r="24" spans="1:30" ht="51">
      <c r="A24" s="79"/>
      <c r="B24" s="79"/>
      <c r="C24" s="76"/>
      <c r="D24" s="82"/>
      <c r="E24" s="85"/>
      <c r="F24" s="85"/>
      <c r="G24" s="57" t="str">
        <f>VLOOKUP(H24,PELIGROS!A$1:G$445,2,0)</f>
        <v>Virus</v>
      </c>
      <c r="H24" s="54" t="s">
        <v>120</v>
      </c>
      <c r="I24" s="54" t="s">
        <v>1253</v>
      </c>
      <c r="J24" s="57" t="str">
        <f>VLOOKUP(H24,PELIGROS!A$2:G$445,3,0)</f>
        <v>Infecciones Virales</v>
      </c>
      <c r="K24" s="52"/>
      <c r="L24" s="57" t="str">
        <f>VLOOKUP(H24,PELIGROS!A$2:G$445,4,0)</f>
        <v>Inspecciones planeadas e inspecciones no planeadas, procedimientos de programas de seguridad y salud en el trabajo</v>
      </c>
      <c r="M24" s="57" t="str">
        <f>VLOOKUP(H24,PELIGROS!A$2:G$445,5,0)</f>
        <v>Programa de vacunación, bota pantalon, overol, guantes, tapabocas, mascarillas con filtos</v>
      </c>
      <c r="N24" s="52">
        <v>2</v>
      </c>
      <c r="O24" s="53">
        <v>3</v>
      </c>
      <c r="P24" s="53">
        <v>10</v>
      </c>
      <c r="Q24" s="53">
        <f t="shared" si="1"/>
        <v>6</v>
      </c>
      <c r="R24" s="53">
        <f t="shared" si="2"/>
        <v>60</v>
      </c>
      <c r="S24" s="54" t="str">
        <f t="shared" si="3"/>
        <v>M-6</v>
      </c>
      <c r="T24" s="55" t="str">
        <f t="shared" si="0"/>
        <v>III</v>
      </c>
      <c r="U24" s="55" t="str">
        <f t="shared" si="4"/>
        <v>Mejorable</v>
      </c>
      <c r="V24" s="74"/>
      <c r="W24" s="57" t="str">
        <f>VLOOKUP(H24,PELIGROS!A$2:G$445,6,0)</f>
        <v xml:space="preserve">Enfermedades Infectocontagiosas
</v>
      </c>
      <c r="X24" s="52"/>
      <c r="Y24" s="52"/>
      <c r="Z24" s="52"/>
      <c r="AA24" s="57"/>
      <c r="AB24" s="57" t="str">
        <f>VLOOKUP(H24,PELIGROS!A$2:G$445,7,0)</f>
        <v xml:space="preserve">Riesgo Biológico, Autocuidado y/o Uso y manejo adecuado de E.P.P.
</v>
      </c>
      <c r="AC24" s="74"/>
      <c r="AD24" s="76"/>
    </row>
    <row r="25" spans="1:30" ht="25.5">
      <c r="A25" s="79"/>
      <c r="B25" s="79"/>
      <c r="C25" s="76"/>
      <c r="D25" s="82"/>
      <c r="E25" s="85"/>
      <c r="F25" s="85"/>
      <c r="G25" s="57" t="str">
        <f>VLOOKUP(H25,PELIGROS!A$1:G$445,2,0)</f>
        <v>Virus</v>
      </c>
      <c r="H25" s="54" t="s">
        <v>122</v>
      </c>
      <c r="I25" s="54" t="s">
        <v>1253</v>
      </c>
      <c r="J25" s="57" t="str">
        <f>VLOOKUP(H25,PELIGROS!A$2:G$445,3,0)</f>
        <v>Infecciones Virales</v>
      </c>
      <c r="K25" s="52"/>
      <c r="L25" s="57" t="str">
        <f>VLOOKUP(H25,PELIGROS!A$2:G$445,4,0)</f>
        <v>N/A</v>
      </c>
      <c r="M25" s="57" t="str">
        <f>VLOOKUP(H25,PELIGROS!A$2:G$445,5,0)</f>
        <v>Vacunación</v>
      </c>
      <c r="N25" s="52">
        <v>2</v>
      </c>
      <c r="O25" s="53">
        <v>3</v>
      </c>
      <c r="P25" s="53">
        <v>10</v>
      </c>
      <c r="Q25" s="53">
        <f t="shared" si="1"/>
        <v>6</v>
      </c>
      <c r="R25" s="53">
        <f t="shared" si="2"/>
        <v>60</v>
      </c>
      <c r="S25" s="54" t="str">
        <f t="shared" si="3"/>
        <v>M-6</v>
      </c>
      <c r="T25" s="55" t="str">
        <f t="shared" si="0"/>
        <v>III</v>
      </c>
      <c r="U25" s="55" t="str">
        <f t="shared" si="4"/>
        <v>Mejorable</v>
      </c>
      <c r="V25" s="74"/>
      <c r="W25" s="57" t="str">
        <f>VLOOKUP(H25,PELIGROS!A$2:G$445,6,0)</f>
        <v xml:space="preserve">Enfermedades Infectocontagiosas
</v>
      </c>
      <c r="X25" s="52"/>
      <c r="Y25" s="52"/>
      <c r="Z25" s="52"/>
      <c r="AA25" s="57"/>
      <c r="AB25" s="57" t="str">
        <f>VLOOKUP(H25,PELIGROS!A$2:G$445,7,0)</f>
        <v>Autocuidado</v>
      </c>
      <c r="AC25" s="74"/>
      <c r="AD25" s="76"/>
    </row>
    <row r="26" spans="1:30" ht="51">
      <c r="A26" s="79"/>
      <c r="B26" s="79"/>
      <c r="C26" s="76"/>
      <c r="D26" s="82"/>
      <c r="E26" s="85"/>
      <c r="F26" s="85"/>
      <c r="G26" s="57" t="str">
        <f>VLOOKUP(H26,PELIGROS!A$1:G$445,2,0)</f>
        <v>INFRAROJA, ULTRAVIOLETA, VISIBLE, RADIOFRECUENCIA, MICROONDAS, LASER</v>
      </c>
      <c r="H26" s="54" t="s">
        <v>67</v>
      </c>
      <c r="I26" s="54" t="s">
        <v>1254</v>
      </c>
      <c r="J26" s="57" t="str">
        <f>VLOOKUP(H26,PELIGROS!A$2:G$445,3,0)</f>
        <v>CÁNCER, LESIONES DÉRMICAS Y OCULARES</v>
      </c>
      <c r="K26" s="52"/>
      <c r="L26" s="57" t="str">
        <f>VLOOKUP(H26,PELIGROS!A$2:G$445,4,0)</f>
        <v>Inspecciones planeadas e inspecciones no planeadas, procedimientos de programas de seguridad y salud en el trabajo</v>
      </c>
      <c r="M26" s="57" t="str">
        <f>VLOOKUP(H26,PELIGROS!A$2:G$445,5,0)</f>
        <v>PROGRAMA BLOQUEADOR SOLAR</v>
      </c>
      <c r="N26" s="52">
        <v>2</v>
      </c>
      <c r="O26" s="53">
        <v>2</v>
      </c>
      <c r="P26" s="53">
        <v>10</v>
      </c>
      <c r="Q26" s="53">
        <f t="shared" si="1"/>
        <v>4</v>
      </c>
      <c r="R26" s="53">
        <f t="shared" si="2"/>
        <v>40</v>
      </c>
      <c r="S26" s="54" t="str">
        <f t="shared" si="3"/>
        <v>B-4</v>
      </c>
      <c r="T26" s="55" t="str">
        <f t="shared" si="0"/>
        <v>III</v>
      </c>
      <c r="U26" s="55" t="str">
        <f t="shared" si="4"/>
        <v>Mejorable</v>
      </c>
      <c r="V26" s="74"/>
      <c r="W26" s="57" t="str">
        <f>VLOOKUP(H26,PELIGROS!A$2:G$445,6,0)</f>
        <v>CÁNCER</v>
      </c>
      <c r="X26" s="52"/>
      <c r="Y26" s="52"/>
      <c r="Z26" s="52"/>
      <c r="AA26" s="57"/>
      <c r="AB26" s="57" t="str">
        <f>VLOOKUP(H26,PELIGROS!A$2:G$445,7,0)</f>
        <v>N/A</v>
      </c>
      <c r="AC26" s="52" t="s">
        <v>1204</v>
      </c>
      <c r="AD26" s="76"/>
    </row>
    <row r="27" spans="1:30" ht="51">
      <c r="A27" s="79"/>
      <c r="B27" s="79"/>
      <c r="C27" s="76"/>
      <c r="D27" s="82"/>
      <c r="E27" s="85"/>
      <c r="F27" s="85"/>
      <c r="G27" s="57" t="str">
        <f>VLOOKUP(H27,PELIGROS!A$1:G$445,2,0)</f>
        <v>AUSENCIA O EXCESO DE LUZ EN UN AMBIENTE</v>
      </c>
      <c r="H27" s="54" t="s">
        <v>155</v>
      </c>
      <c r="I27" s="54" t="s">
        <v>1254</v>
      </c>
      <c r="J27" s="57" t="str">
        <f>VLOOKUP(H27,PELIGROS!A$2:G$445,3,0)</f>
        <v>DISMINUCIÓN AGUDEZA VISUAL, CANSANCIO VISUAL</v>
      </c>
      <c r="K27" s="52"/>
      <c r="L27" s="57" t="str">
        <f>VLOOKUP(H27,PELIGROS!A$2:G$445,4,0)</f>
        <v>Inspecciones planeadas e inspecciones no planeadas, procedimientos de programas de seguridad y salud en el trabajo</v>
      </c>
      <c r="M27" s="57" t="str">
        <f>VLOOKUP(H27,PELIGROS!A$2:G$445,5,0)</f>
        <v>N/A</v>
      </c>
      <c r="N27" s="52">
        <v>2</v>
      </c>
      <c r="O27" s="53">
        <v>4</v>
      </c>
      <c r="P27" s="53">
        <v>10</v>
      </c>
      <c r="Q27" s="53">
        <f t="shared" ref="Q27" si="5">N27*O27</f>
        <v>8</v>
      </c>
      <c r="R27" s="53">
        <f t="shared" ref="R27" si="6">P27*Q27</f>
        <v>80</v>
      </c>
      <c r="S27" s="54" t="str">
        <f t="shared" ref="S27" si="7">IF(Q27=40,"MA-40",IF(Q27=30,"MA-30",IF(Q27=20,"A-20",IF(Q27=10,"A-10",IF(Q27=24,"MA-24",IF(Q27=18,"A-18",IF(Q27=12,"A-12",IF(Q27=6,"M-6",IF(Q27=8,"M-8",IF(Q27=6,"M-6",IF(Q27=4,"B-4",IF(Q27=2,"B-2",))))))))))))</f>
        <v>M-8</v>
      </c>
      <c r="T27" s="59" t="str">
        <f t="shared" ref="T27" si="8">IF(R27&lt;=20,"IV",IF(R27&lt;=120,"III",IF(R27&lt;=500,"II",IF(R27&lt;=4000,"I"))))</f>
        <v>III</v>
      </c>
      <c r="U27" s="55" t="str">
        <f t="shared" si="4"/>
        <v>Mejorable</v>
      </c>
      <c r="V27" s="74"/>
      <c r="W27" s="57" t="str">
        <f>VLOOKUP(H27,PELIGROS!A$2:G$445,6,0)</f>
        <v>DISMINUCIÓN AGUDEZA VISUAL</v>
      </c>
      <c r="X27" s="52"/>
      <c r="Y27" s="52"/>
      <c r="Z27" s="52"/>
      <c r="AA27" s="57"/>
      <c r="AB27" s="57" t="str">
        <f>VLOOKUP(H27,PELIGROS!A$2:G$445,7,0)</f>
        <v>N/A</v>
      </c>
      <c r="AC27" s="52" t="s">
        <v>1216</v>
      </c>
      <c r="AD27" s="76"/>
    </row>
    <row r="28" spans="1:30" ht="39.75" customHeight="1">
      <c r="A28" s="79"/>
      <c r="B28" s="79"/>
      <c r="C28" s="76"/>
      <c r="D28" s="82"/>
      <c r="E28" s="85"/>
      <c r="F28" s="85"/>
      <c r="G28" s="57" t="str">
        <f>VLOOKUP(H28,PELIGROS!A$1:G$445,2,0)</f>
        <v>CONCENTRACIÓN EN ACTIVIDADES DE ALTO DESEMPEÑO MENTAL</v>
      </c>
      <c r="H28" s="54" t="s">
        <v>72</v>
      </c>
      <c r="I28" s="54" t="s">
        <v>1255</v>
      </c>
      <c r="J28" s="57" t="str">
        <f>VLOOKUP(H28,PELIGROS!A$2:G$445,3,0)</f>
        <v>ESTRÉS, CEFALEA, IRRITABILIDAD</v>
      </c>
      <c r="K28" s="52"/>
      <c r="L28" s="57" t="str">
        <f>VLOOKUP(H28,PELIGROS!A$2:G$445,4,0)</f>
        <v>N/A</v>
      </c>
      <c r="M28" s="57" t="str">
        <f>VLOOKUP(H28,PELIGROS!A$2:G$445,5,0)</f>
        <v>PVE PSICOSOCIAL</v>
      </c>
      <c r="N28" s="52">
        <v>2</v>
      </c>
      <c r="O28" s="53">
        <v>3</v>
      </c>
      <c r="P28" s="53">
        <v>10</v>
      </c>
      <c r="Q28" s="53">
        <f t="shared" si="1"/>
        <v>6</v>
      </c>
      <c r="R28" s="53">
        <f t="shared" si="2"/>
        <v>60</v>
      </c>
      <c r="S28" s="54" t="str">
        <f t="shared" si="3"/>
        <v>M-6</v>
      </c>
      <c r="T28" s="55" t="str">
        <f t="shared" si="0"/>
        <v>III</v>
      </c>
      <c r="U28" s="55" t="str">
        <f t="shared" si="4"/>
        <v>Mejorable</v>
      </c>
      <c r="V28" s="74"/>
      <c r="W28" s="57" t="str">
        <f>VLOOKUP(H28,PELIGROS!A$2:G$445,6,0)</f>
        <v>ESTRÉS</v>
      </c>
      <c r="X28" s="52"/>
      <c r="Y28" s="52"/>
      <c r="Z28" s="52"/>
      <c r="AA28" s="57"/>
      <c r="AB28" s="57" t="str">
        <f>VLOOKUP(H28,PELIGROS!A$2:G$445,7,0)</f>
        <v>N/A</v>
      </c>
      <c r="AC28" s="74" t="s">
        <v>1205</v>
      </c>
      <c r="AD28" s="76"/>
    </row>
    <row r="29" spans="1:30" ht="39.75" customHeight="1">
      <c r="A29" s="79"/>
      <c r="B29" s="79"/>
      <c r="C29" s="76"/>
      <c r="D29" s="82"/>
      <c r="E29" s="85"/>
      <c r="F29" s="85"/>
      <c r="G29" s="57" t="str">
        <f>VLOOKUP(H29,PELIGROS!A$1:G$445,2,0)</f>
        <v>NATURALEZA DE LA TAREA</v>
      </c>
      <c r="H29" s="54" t="s">
        <v>76</v>
      </c>
      <c r="I29" s="54" t="s">
        <v>1255</v>
      </c>
      <c r="J29" s="57" t="str">
        <f>VLOOKUP(H29,PELIGROS!A$2:G$445,3,0)</f>
        <v>ESTRÉS,  TRANSTORNOS DEL SUEÑO</v>
      </c>
      <c r="K29" s="52"/>
      <c r="L29" s="57" t="str">
        <f>VLOOKUP(H29,PELIGROS!A$2:G$445,4,0)</f>
        <v>N/A</v>
      </c>
      <c r="M29" s="57" t="str">
        <f>VLOOKUP(H29,PELIGROS!A$2:G$445,5,0)</f>
        <v>PVE PSICOSOCIAL</v>
      </c>
      <c r="N29" s="52">
        <v>2</v>
      </c>
      <c r="O29" s="53">
        <v>3</v>
      </c>
      <c r="P29" s="53">
        <v>10</v>
      </c>
      <c r="Q29" s="53">
        <f t="shared" si="1"/>
        <v>6</v>
      </c>
      <c r="R29" s="53">
        <f t="shared" si="2"/>
        <v>60</v>
      </c>
      <c r="S29" s="54" t="str">
        <f t="shared" si="3"/>
        <v>M-6</v>
      </c>
      <c r="T29" s="55" t="str">
        <f t="shared" si="0"/>
        <v>III</v>
      </c>
      <c r="U29" s="55" t="str">
        <f t="shared" si="4"/>
        <v>Mejorable</v>
      </c>
      <c r="V29" s="74"/>
      <c r="W29" s="57" t="str">
        <f>VLOOKUP(H29,PELIGROS!A$2:G$445,6,0)</f>
        <v>ESTRÉS</v>
      </c>
      <c r="X29" s="52"/>
      <c r="Y29" s="52"/>
      <c r="Z29" s="52"/>
      <c r="AA29" s="57"/>
      <c r="AB29" s="57" t="str">
        <f>VLOOKUP(H29,PELIGROS!A$2:G$445,7,0)</f>
        <v>N/A</v>
      </c>
      <c r="AC29" s="74"/>
      <c r="AD29" s="76"/>
    </row>
    <row r="30" spans="1:30" ht="51">
      <c r="A30" s="79"/>
      <c r="B30" s="79"/>
      <c r="C30" s="76"/>
      <c r="D30" s="82"/>
      <c r="E30" s="85"/>
      <c r="F30" s="85"/>
      <c r="G30" s="57" t="str">
        <f>VLOOKUP(H30,PELIGROS!A$1:G$445,2,0)</f>
        <v>Forzadas, Prolongadas</v>
      </c>
      <c r="H30" s="54" t="s">
        <v>40</v>
      </c>
      <c r="I30" s="54" t="s">
        <v>1256</v>
      </c>
      <c r="J30" s="57" t="str">
        <f>VLOOKUP(H30,PELIGROS!A$2:G$445,3,0)</f>
        <v xml:space="preserve">Lesiones osteomusculares, lesiones osteoarticulares
</v>
      </c>
      <c r="K30" s="52"/>
      <c r="L30" s="57" t="str">
        <f>VLOOKUP(H30,PELIGROS!A$2:G$445,4,0)</f>
        <v>Inspecciones planeadas e inspecciones no planeadas, procedimientos de programas de seguridad y salud en el trabajo</v>
      </c>
      <c r="M30" s="57" t="str">
        <f>VLOOKUP(H30,PELIGROS!A$2:G$445,5,0)</f>
        <v>PVE Biomecánico, programa pausas activas, exámenes periódicos, recomendaciones, control de posturas</v>
      </c>
      <c r="N30" s="52">
        <v>2</v>
      </c>
      <c r="O30" s="53">
        <v>3</v>
      </c>
      <c r="P30" s="53">
        <v>25</v>
      </c>
      <c r="Q30" s="53">
        <f t="shared" si="1"/>
        <v>6</v>
      </c>
      <c r="R30" s="53">
        <f t="shared" si="2"/>
        <v>150</v>
      </c>
      <c r="S30" s="54" t="str">
        <f t="shared" si="3"/>
        <v>M-6</v>
      </c>
      <c r="T30" s="55" t="str">
        <f t="shared" si="0"/>
        <v>II</v>
      </c>
      <c r="U30" s="55" t="str">
        <f t="shared" si="4"/>
        <v>No Aceptable o Aceptable Con Control Especifico</v>
      </c>
      <c r="V30" s="74"/>
      <c r="W30" s="57" t="str">
        <f>VLOOKUP(H30,PELIGROS!A$2:G$445,6,0)</f>
        <v>Enfermedades Osteomusculares</v>
      </c>
      <c r="X30" s="52"/>
      <c r="Y30" s="52"/>
      <c r="Z30" s="52"/>
      <c r="AA30" s="57"/>
      <c r="AB30" s="57" t="str">
        <f>VLOOKUP(H30,PELIGROS!A$2:G$445,7,0)</f>
        <v>Prevención en lesiones osteomusculares, líderes de pausas activas</v>
      </c>
      <c r="AC30" s="74" t="s">
        <v>1206</v>
      </c>
      <c r="AD30" s="76"/>
    </row>
    <row r="31" spans="1:30" ht="45" customHeight="1">
      <c r="A31" s="79"/>
      <c r="B31" s="79"/>
      <c r="C31" s="76"/>
      <c r="D31" s="82"/>
      <c r="E31" s="85"/>
      <c r="F31" s="85"/>
      <c r="G31" s="57" t="str">
        <f>VLOOKUP(H31,PELIGROS!A$1:G$445,2,0)</f>
        <v>Higiene Muscular</v>
      </c>
      <c r="H31" s="54" t="s">
        <v>483</v>
      </c>
      <c r="I31" s="54" t="s">
        <v>1256</v>
      </c>
      <c r="J31" s="57" t="str">
        <f>VLOOKUP(H31,PELIGROS!A$2:G$445,3,0)</f>
        <v>Lesiones Musculoesqueléticas</v>
      </c>
      <c r="K31" s="52"/>
      <c r="L31" s="57" t="str">
        <f>VLOOKUP(H31,PELIGROS!A$2:G$445,4,0)</f>
        <v>N/A</v>
      </c>
      <c r="M31" s="57" t="str">
        <f>VLOOKUP(H31,PELIGROS!A$2:G$445,5,0)</f>
        <v>N/A</v>
      </c>
      <c r="N31" s="52">
        <v>2</v>
      </c>
      <c r="O31" s="53">
        <v>3</v>
      </c>
      <c r="P31" s="53">
        <v>10</v>
      </c>
      <c r="Q31" s="53">
        <f t="shared" si="1"/>
        <v>6</v>
      </c>
      <c r="R31" s="53">
        <f t="shared" si="2"/>
        <v>60</v>
      </c>
      <c r="S31" s="54" t="str">
        <f t="shared" si="3"/>
        <v>M-6</v>
      </c>
      <c r="T31" s="55" t="str">
        <f t="shared" si="0"/>
        <v>III</v>
      </c>
      <c r="U31" s="55" t="str">
        <f t="shared" si="4"/>
        <v>Mejorable</v>
      </c>
      <c r="V31" s="74"/>
      <c r="W31" s="57" t="str">
        <f>VLOOKUP(H31,PELIGROS!A$2:G$445,6,0)</f>
        <v xml:space="preserve">Enfermedades Osteomusculares
</v>
      </c>
      <c r="X31" s="52"/>
      <c r="Y31" s="52"/>
      <c r="Z31" s="52"/>
      <c r="AA31" s="57"/>
      <c r="AB31" s="57" t="str">
        <f>VLOOKUP(H31,PELIGROS!A$2:G$445,7,0)</f>
        <v>Prevención en lesiones osteomusculares, líderes de pausas activas</v>
      </c>
      <c r="AC31" s="74"/>
      <c r="AD31" s="76"/>
    </row>
    <row r="32" spans="1:30" ht="40.5">
      <c r="A32" s="79"/>
      <c r="B32" s="79"/>
      <c r="C32" s="76"/>
      <c r="D32" s="82"/>
      <c r="E32" s="85"/>
      <c r="F32" s="85"/>
      <c r="G32" s="57" t="str">
        <f>VLOOKUP(H32,PELIGROS!A$1:G$445,2,0)</f>
        <v>Superficies de trabajo irregulares o deslizantes</v>
      </c>
      <c r="H32" s="54" t="s">
        <v>597</v>
      </c>
      <c r="I32" s="54" t="s">
        <v>1257</v>
      </c>
      <c r="J32" s="57" t="str">
        <f>VLOOKUP(H32,PELIGROS!A$2:G$445,3,0)</f>
        <v>Caidas del mismo nivel, fracturas, golpe con objetos, caídas de objetos, obstrucción de rutas de evacuación</v>
      </c>
      <c r="K32" s="52"/>
      <c r="L32" s="57" t="str">
        <f>VLOOKUP(H32,PELIGROS!A$2:G$445,4,0)</f>
        <v>N/A</v>
      </c>
      <c r="M32" s="57" t="str">
        <f>VLOOKUP(H32,PELIGROS!A$2:G$445,5,0)</f>
        <v>N/A</v>
      </c>
      <c r="N32" s="52">
        <v>2</v>
      </c>
      <c r="O32" s="53">
        <v>3</v>
      </c>
      <c r="P32" s="53">
        <v>25</v>
      </c>
      <c r="Q32" s="53">
        <f t="shared" si="1"/>
        <v>6</v>
      </c>
      <c r="R32" s="53">
        <f t="shared" si="2"/>
        <v>150</v>
      </c>
      <c r="S32" s="54" t="str">
        <f t="shared" si="3"/>
        <v>M-6</v>
      </c>
      <c r="T32" s="55" t="str">
        <f t="shared" si="0"/>
        <v>II</v>
      </c>
      <c r="U32" s="55" t="str">
        <f t="shared" si="4"/>
        <v>No Aceptable o Aceptable Con Control Especifico</v>
      </c>
      <c r="V32" s="74"/>
      <c r="W32" s="57" t="str">
        <f>VLOOKUP(H32,PELIGROS!A$2:G$445,6,0)</f>
        <v>Caídas de distinto nivel</v>
      </c>
      <c r="X32" s="52"/>
      <c r="Y32" s="52"/>
      <c r="Z32" s="52"/>
      <c r="AA32" s="57"/>
      <c r="AB32" s="57" t="str">
        <f>VLOOKUP(H32,PELIGROS!A$2:G$445,7,0)</f>
        <v>Pautas Básicas en orden y aseo en el lugar de trabajo, actos y condiciones inseguras</v>
      </c>
      <c r="AC32" s="52" t="s">
        <v>1208</v>
      </c>
      <c r="AD32" s="76"/>
    </row>
    <row r="33" spans="1:30" ht="51.75" thickBot="1">
      <c r="A33" s="80"/>
      <c r="B33" s="80"/>
      <c r="C33" s="77"/>
      <c r="D33" s="83"/>
      <c r="E33" s="86"/>
      <c r="F33" s="86"/>
      <c r="G33" s="67" t="str">
        <f>VLOOKUP(H33,PELIGROS!A$1:G$445,2,0)</f>
        <v>SISMOS, INCENDIOS, INUNDACIONES, TERREMOTOS, VENDAVALES, DERRUMBE</v>
      </c>
      <c r="H33" s="68" t="s">
        <v>62</v>
      </c>
      <c r="I33" s="68" t="s">
        <v>1258</v>
      </c>
      <c r="J33" s="67" t="str">
        <f>VLOOKUP(H33,PELIGROS!A$2:G$445,3,0)</f>
        <v>SISMOS, INCENDIOS, INUNDACIONES, TERREMOTOS, VENDAVALES</v>
      </c>
      <c r="K33" s="69"/>
      <c r="L33" s="67" t="str">
        <f>VLOOKUP(H33,PELIGROS!A$2:G$445,4,0)</f>
        <v>Inspecciones planeadas e inspecciones no planeadas, procedimientos de programas de seguridad y salud en el trabajo</v>
      </c>
      <c r="M33" s="67" t="str">
        <f>VLOOKUP(H33,PELIGROS!A$2:G$445,5,0)</f>
        <v>BRIGADAS DE EMERGENCIAS</v>
      </c>
      <c r="N33" s="69">
        <v>2</v>
      </c>
      <c r="O33" s="70">
        <v>1</v>
      </c>
      <c r="P33" s="70">
        <v>100</v>
      </c>
      <c r="Q33" s="70">
        <f t="shared" si="1"/>
        <v>2</v>
      </c>
      <c r="R33" s="70">
        <f t="shared" si="2"/>
        <v>200</v>
      </c>
      <c r="S33" s="68" t="str">
        <f t="shared" si="3"/>
        <v>B-2</v>
      </c>
      <c r="T33" s="71" t="str">
        <f t="shared" si="0"/>
        <v>II</v>
      </c>
      <c r="U33" s="71" t="str">
        <f t="shared" si="4"/>
        <v>No Aceptable o Aceptable Con Control Especifico</v>
      </c>
      <c r="V33" s="87"/>
      <c r="W33" s="67" t="str">
        <f>VLOOKUP(H33,PELIGROS!A$2:G$445,6,0)</f>
        <v>MUERTE</v>
      </c>
      <c r="X33" s="69"/>
      <c r="Y33" s="69"/>
      <c r="Z33" s="69"/>
      <c r="AA33" s="67"/>
      <c r="AB33" s="57" t="str">
        <f>VLOOKUP(H33,PELIGROS!A$2:G$445,7,0)</f>
        <v>ENTRENAMIENTO DE LA BRIGADA; DIVULGACIÓN DE PLAN DE EMERGENCIA</v>
      </c>
      <c r="AC33" s="69" t="s">
        <v>1210</v>
      </c>
      <c r="AD33" s="77"/>
    </row>
    <row r="35" spans="1:30" ht="13.5" thickBot="1"/>
    <row r="36" spans="1:30" ht="15.75" customHeight="1" thickBot="1">
      <c r="A36" s="117" t="s">
        <v>1193</v>
      </c>
      <c r="B36" s="117"/>
      <c r="C36" s="117"/>
      <c r="D36" s="117"/>
      <c r="E36" s="117"/>
      <c r="F36" s="117"/>
      <c r="G36" s="117"/>
    </row>
    <row r="37" spans="1:30" ht="15.75" customHeight="1" thickBot="1">
      <c r="A37" s="110" t="s">
        <v>1194</v>
      </c>
      <c r="B37" s="110"/>
      <c r="C37" s="110"/>
      <c r="D37" s="118" t="s">
        <v>1195</v>
      </c>
      <c r="E37" s="118"/>
      <c r="F37" s="118"/>
      <c r="G37" s="118"/>
    </row>
    <row r="38" spans="1:30" ht="33" customHeight="1">
      <c r="A38" s="135" t="s">
        <v>1225</v>
      </c>
      <c r="B38" s="136"/>
      <c r="C38" s="137"/>
      <c r="D38" s="138" t="s">
        <v>1236</v>
      </c>
      <c r="E38" s="138"/>
      <c r="F38" s="138"/>
      <c r="G38" s="138"/>
    </row>
    <row r="39" spans="1:30" ht="15.75" customHeight="1" thickBot="1">
      <c r="A39" s="101"/>
      <c r="B39" s="102"/>
      <c r="C39" s="103"/>
      <c r="D39" s="100"/>
      <c r="E39" s="100"/>
      <c r="F39" s="100"/>
      <c r="G39" s="100"/>
    </row>
  </sheetData>
  <mergeCells count="39">
    <mergeCell ref="J8:J10"/>
    <mergeCell ref="H10:I10"/>
    <mergeCell ref="E5:G5"/>
    <mergeCell ref="A8:A10"/>
    <mergeCell ref="B8:B10"/>
    <mergeCell ref="C8:F9"/>
    <mergeCell ref="G8:I9"/>
    <mergeCell ref="K8:M9"/>
    <mergeCell ref="N8:T9"/>
    <mergeCell ref="U8:U9"/>
    <mergeCell ref="V8:W9"/>
    <mergeCell ref="X8:AD9"/>
    <mergeCell ref="A39:C39"/>
    <mergeCell ref="D39:G39"/>
    <mergeCell ref="C11:C22"/>
    <mergeCell ref="D11:D22"/>
    <mergeCell ref="E11:E22"/>
    <mergeCell ref="F11:F22"/>
    <mergeCell ref="A36:G36"/>
    <mergeCell ref="A37:C37"/>
    <mergeCell ref="D37:G37"/>
    <mergeCell ref="A38:C38"/>
    <mergeCell ref="D38:G38"/>
    <mergeCell ref="AC28:AC29"/>
    <mergeCell ref="AC30:AC31"/>
    <mergeCell ref="A11:A33"/>
    <mergeCell ref="B11:B33"/>
    <mergeCell ref="AD11:AD22"/>
    <mergeCell ref="AC15:AC16"/>
    <mergeCell ref="AC17:AC18"/>
    <mergeCell ref="C23:C33"/>
    <mergeCell ref="D23:D33"/>
    <mergeCell ref="E23:E33"/>
    <mergeCell ref="F23:F33"/>
    <mergeCell ref="V23:V33"/>
    <mergeCell ref="AC23:AC25"/>
    <mergeCell ref="AD23:AD33"/>
    <mergeCell ref="V11:V22"/>
    <mergeCell ref="AC11:AC12"/>
  </mergeCells>
  <conditionalFormatting sqref="P11:P13 P15:P22">
    <cfRule type="cellIs" priority="49" stopIfTrue="1" operator="equal">
      <formula>"10, 25, 50, 100"</formula>
    </cfRule>
  </conditionalFormatting>
  <conditionalFormatting sqref="U1:U10 U34:U1048576">
    <cfRule type="containsText" dxfId="139" priority="46" operator="containsText" text="No Aceptable o Aceptable con Control Especifico">
      <formula>NOT(ISERROR(SEARCH("No Aceptable o Aceptable con Control Especifico",U1)))</formula>
    </cfRule>
    <cfRule type="containsText" dxfId="138" priority="47" operator="containsText" text="No Aceptable">
      <formula>NOT(ISERROR(SEARCH("No Aceptable",U1)))</formula>
    </cfRule>
    <cfRule type="containsText" dxfId="137" priority="48" operator="containsText" text="No Aceptable o Aceptable con Control Especifico">
      <formula>NOT(ISERROR(SEARCH("No Aceptable o Aceptable con Control Especifico",U1)))</formula>
    </cfRule>
  </conditionalFormatting>
  <conditionalFormatting sqref="T1:T10 T34:T1048576">
    <cfRule type="cellIs" dxfId="136" priority="45" operator="equal">
      <formula>"II"</formula>
    </cfRule>
  </conditionalFormatting>
  <conditionalFormatting sqref="T11:T13 T15:T22">
    <cfRule type="cellIs" dxfId="135" priority="41" stopIfTrue="1" operator="equal">
      <formula>"IV"</formula>
    </cfRule>
    <cfRule type="cellIs" dxfId="134" priority="42" stopIfTrue="1" operator="equal">
      <formula>"III"</formula>
    </cfRule>
    <cfRule type="cellIs" dxfId="133" priority="43" stopIfTrue="1" operator="equal">
      <formula>"II"</formula>
    </cfRule>
    <cfRule type="cellIs" dxfId="132" priority="44" stopIfTrue="1" operator="equal">
      <formula>"I"</formula>
    </cfRule>
  </conditionalFormatting>
  <conditionalFormatting sqref="U11:U13 U15:U22">
    <cfRule type="cellIs" dxfId="131" priority="39" stopIfTrue="1" operator="equal">
      <formula>"No Aceptable"</formula>
    </cfRule>
    <cfRule type="cellIs" dxfId="130" priority="40" stopIfTrue="1" operator="equal">
      <formula>"Aceptable"</formula>
    </cfRule>
  </conditionalFormatting>
  <conditionalFormatting sqref="U11:U13 U15:U22">
    <cfRule type="cellIs" dxfId="129" priority="38" stopIfTrue="1" operator="equal">
      <formula>"No Aceptable o Aceptable Con Control Especifico"</formula>
    </cfRule>
  </conditionalFormatting>
  <conditionalFormatting sqref="U11:U13 U15:U22">
    <cfRule type="containsText" dxfId="128" priority="37" stopIfTrue="1" operator="containsText" text="Mejorable">
      <formula>NOT(ISERROR(SEARCH("Mejorable",U11)))</formula>
    </cfRule>
  </conditionalFormatting>
  <conditionalFormatting sqref="P23:P26 P28:P33">
    <cfRule type="cellIs" priority="27" stopIfTrue="1" operator="equal">
      <formula>"10, 25, 50, 100"</formula>
    </cfRule>
  </conditionalFormatting>
  <conditionalFormatting sqref="T23:T26 T28:T33">
    <cfRule type="cellIs" dxfId="127" priority="23" stopIfTrue="1" operator="equal">
      <formula>"IV"</formula>
    </cfRule>
    <cfRule type="cellIs" dxfId="126" priority="24" stopIfTrue="1" operator="equal">
      <formula>"III"</formula>
    </cfRule>
    <cfRule type="cellIs" dxfId="125" priority="25" stopIfTrue="1" operator="equal">
      <formula>"II"</formula>
    </cfRule>
    <cfRule type="cellIs" dxfId="124" priority="26" stopIfTrue="1" operator="equal">
      <formula>"I"</formula>
    </cfRule>
  </conditionalFormatting>
  <conditionalFormatting sqref="U23:U33">
    <cfRule type="cellIs" dxfId="123" priority="21" stopIfTrue="1" operator="equal">
      <formula>"No Aceptable"</formula>
    </cfRule>
    <cfRule type="cellIs" dxfId="122" priority="22" stopIfTrue="1" operator="equal">
      <formula>"Aceptable"</formula>
    </cfRule>
  </conditionalFormatting>
  <conditionalFormatting sqref="U23:U33">
    <cfRule type="cellIs" dxfId="121" priority="20" stopIfTrue="1" operator="equal">
      <formula>"No Aceptable o Aceptable Con Control Especifico"</formula>
    </cfRule>
  </conditionalFormatting>
  <conditionalFormatting sqref="U23:U33">
    <cfRule type="containsText" dxfId="120" priority="19" stopIfTrue="1" operator="containsText" text="Mejorable">
      <formula>NOT(ISERROR(SEARCH("Mejorable",U23)))</formula>
    </cfRule>
  </conditionalFormatting>
  <conditionalFormatting sqref="P14">
    <cfRule type="cellIs" priority="18" stopIfTrue="1" operator="equal">
      <formula>"10, 25, 50, 100"</formula>
    </cfRule>
  </conditionalFormatting>
  <conditionalFormatting sqref="T14">
    <cfRule type="cellIs" dxfId="119" priority="14" stopIfTrue="1" operator="equal">
      <formula>"IV"</formula>
    </cfRule>
    <cfRule type="cellIs" dxfId="118" priority="15" stopIfTrue="1" operator="equal">
      <formula>"III"</formula>
    </cfRule>
    <cfRule type="cellIs" dxfId="117" priority="16" stopIfTrue="1" operator="equal">
      <formula>"II"</formula>
    </cfRule>
    <cfRule type="cellIs" dxfId="116" priority="17" stopIfTrue="1" operator="equal">
      <formula>"I"</formula>
    </cfRule>
  </conditionalFormatting>
  <conditionalFormatting sqref="U14">
    <cfRule type="cellIs" dxfId="115" priority="12" stopIfTrue="1" operator="equal">
      <formula>"No Aceptable"</formula>
    </cfRule>
    <cfRule type="cellIs" dxfId="114" priority="13" stopIfTrue="1" operator="equal">
      <formula>"Aceptable"</formula>
    </cfRule>
  </conditionalFormatting>
  <conditionalFormatting sqref="U14">
    <cfRule type="cellIs" dxfId="113" priority="11" stopIfTrue="1" operator="equal">
      <formula>"No Aceptable o Aceptable Con Control Especifico"</formula>
    </cfRule>
  </conditionalFormatting>
  <conditionalFormatting sqref="P27">
    <cfRule type="cellIs" priority="9" stopIfTrue="1" operator="equal">
      <formula>"10, 25, 50, 100"</formula>
    </cfRule>
  </conditionalFormatting>
  <conditionalFormatting sqref="T27">
    <cfRule type="cellIs" dxfId="112" priority="5" stopIfTrue="1" operator="equal">
      <formula>"IV"</formula>
    </cfRule>
    <cfRule type="cellIs" dxfId="111" priority="6" stopIfTrue="1" operator="equal">
      <formula>"III"</formula>
    </cfRule>
    <cfRule type="cellIs" dxfId="110" priority="7" stopIfTrue="1" operator="equal">
      <formula>"II"</formula>
    </cfRule>
    <cfRule type="cellIs" dxfId="109" priority="8" stopIfTrue="1" operator="equal">
      <formula>"I"</formula>
    </cfRule>
  </conditionalFormatting>
  <dataValidations count="2">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33">
      <formula1>10</formula1>
      <formula2>100</formula2>
    </dataValidation>
    <dataValidation type="whole" allowBlank="1" showInputMessage="1" showErrorMessage="1" prompt="1 Esporadica (EE)_x000a_2 Ocasional (EO)_x000a_3 Frecuente (EF)_x000a_4 continua (EC)" sqref="O11:O33">
      <formula1>1</formula1>
      <formula2>4</formula2>
    </dataValidation>
  </dataValidations>
  <pageMargins left="0.7" right="0.7" top="0.75" bottom="0.75" header="0.3" footer="0.3"/>
  <pageSetup scale="11"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0" stopIfTrue="1" operator="containsText" text="Mejorable" id="{529F5DD9-76EF-4B1D-829D-5D113C4CD7F0}">
            <xm:f>NOT(ISERROR(SEARCH("Mejorable",ADMINISTRATIVO!U14)))</xm:f>
            <x14:dxf>
              <fill>
                <patternFill>
                  <bgColor rgb="FFFFFF00"/>
                </patternFill>
              </fill>
            </x14:dxf>
          </x14:cfRule>
          <xm:sqref>U14</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[1]Hoja2!#REF!</xm:f>
          </x14:formula1>
          <xm:sqref>E11 E23</xm:sqref>
        </x14:dataValidation>
        <x14:dataValidation type="list" allowBlank="1" showInputMessage="1" showErrorMessage="1">
          <x14:formula1>
            <xm:f>[1]Hoja1!#REF!</xm:f>
          </x14:formula1>
          <xm:sqref>H11:H33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3"/>
  <sheetViews>
    <sheetView showGridLines="0" view="pageBreakPreview" zoomScale="80" zoomScaleNormal="80" zoomScaleSheetLayoutView="80" workbookViewId="0">
      <selection activeCell="E11" sqref="E11:E19"/>
    </sheetView>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38" t="s">
        <v>1260</v>
      </c>
      <c r="D2" s="39"/>
      <c r="E2" s="39"/>
      <c r="F2" s="39"/>
      <c r="G2" s="40"/>
      <c r="K2" s="9"/>
      <c r="L2" s="9"/>
      <c r="M2" s="9"/>
      <c r="V2" s="9"/>
      <c r="AB2" s="10"/>
      <c r="AC2" s="6"/>
      <c r="AD2" s="6"/>
    </row>
    <row r="3" spans="1:30" s="8" customFormat="1" ht="15" customHeight="1">
      <c r="A3" s="5"/>
      <c r="B3" s="6"/>
      <c r="C3" s="41" t="s">
        <v>1197</v>
      </c>
      <c r="D3" s="42"/>
      <c r="E3" s="42"/>
      <c r="F3" s="42"/>
      <c r="G3" s="43"/>
      <c r="K3" s="9"/>
      <c r="L3" s="9"/>
      <c r="M3" s="9"/>
      <c r="V3" s="9"/>
      <c r="AB3" s="10"/>
      <c r="AC3" s="6"/>
      <c r="AD3" s="6"/>
    </row>
    <row r="4" spans="1:30" s="8" customFormat="1" ht="15" customHeight="1" thickBot="1">
      <c r="A4" s="5"/>
      <c r="B4" s="6"/>
      <c r="C4" s="44" t="s">
        <v>1235</v>
      </c>
      <c r="D4" s="45"/>
      <c r="E4" s="45"/>
      <c r="F4" s="45"/>
      <c r="G4" s="46"/>
      <c r="K4" s="9"/>
      <c r="L4" s="9"/>
      <c r="M4" s="9"/>
      <c r="V4" s="9"/>
      <c r="AB4" s="10"/>
      <c r="AC4" s="6"/>
      <c r="AD4" s="6"/>
    </row>
    <row r="5" spans="1:30" s="8" customFormat="1" ht="11.25" customHeight="1">
      <c r="A5" s="5"/>
      <c r="B5" s="6"/>
      <c r="C5" s="11" t="s">
        <v>1196</v>
      </c>
      <c r="E5" s="129"/>
      <c r="F5" s="129"/>
      <c r="G5" s="129"/>
      <c r="H5" s="7"/>
      <c r="I5" s="7"/>
      <c r="K5" s="9"/>
      <c r="L5" s="9"/>
      <c r="M5" s="9"/>
      <c r="V5" s="9"/>
      <c r="AB5" s="10"/>
      <c r="AC5" s="6"/>
      <c r="AD5" s="6"/>
    </row>
    <row r="6" spans="1:30" s="8" customFormat="1" ht="11.25" customHeight="1">
      <c r="A6" s="5"/>
      <c r="B6" s="6"/>
      <c r="C6" s="11"/>
      <c r="E6" s="47"/>
      <c r="F6" s="47"/>
      <c r="G6" s="47"/>
      <c r="H6" s="7"/>
      <c r="I6" s="7"/>
      <c r="K6" s="9"/>
      <c r="L6" s="9"/>
      <c r="M6" s="9"/>
      <c r="V6" s="9"/>
      <c r="AB6" s="10"/>
      <c r="AC6" s="6"/>
      <c r="AD6" s="6"/>
    </row>
    <row r="7" spans="1:30" s="8" customFormat="1" ht="11.25" customHeight="1" thickBot="1">
      <c r="A7" s="5"/>
      <c r="B7" s="6"/>
      <c r="C7" s="11"/>
      <c r="E7" s="47"/>
      <c r="F7" s="47"/>
      <c r="G7" s="47"/>
      <c r="H7" s="7"/>
      <c r="I7" s="7"/>
      <c r="K7" s="9"/>
      <c r="L7" s="9"/>
      <c r="M7" s="9"/>
      <c r="V7" s="9"/>
      <c r="AB7" s="10"/>
      <c r="AC7" s="6"/>
      <c r="AD7" s="6"/>
    </row>
    <row r="8" spans="1:30" ht="17.25" customHeight="1" thickBot="1">
      <c r="A8" s="111" t="s">
        <v>11</v>
      </c>
      <c r="B8" s="114" t="s">
        <v>12</v>
      </c>
      <c r="C8" s="130" t="s">
        <v>0</v>
      </c>
      <c r="D8" s="130"/>
      <c r="E8" s="130"/>
      <c r="F8" s="130"/>
      <c r="G8" s="121" t="s">
        <v>1</v>
      </c>
      <c r="H8" s="122"/>
      <c r="I8" s="123"/>
      <c r="J8" s="131" t="s">
        <v>2</v>
      </c>
      <c r="K8" s="128" t="s">
        <v>3</v>
      </c>
      <c r="L8" s="128"/>
      <c r="M8" s="128"/>
      <c r="N8" s="128" t="s">
        <v>4</v>
      </c>
      <c r="O8" s="128"/>
      <c r="P8" s="128"/>
      <c r="Q8" s="128"/>
      <c r="R8" s="128"/>
      <c r="S8" s="128"/>
      <c r="T8" s="128"/>
      <c r="U8" s="128" t="s">
        <v>5</v>
      </c>
      <c r="V8" s="128" t="s">
        <v>6</v>
      </c>
      <c r="W8" s="132"/>
      <c r="X8" s="127" t="s">
        <v>7</v>
      </c>
      <c r="Y8" s="127"/>
      <c r="Z8" s="127"/>
      <c r="AA8" s="127"/>
      <c r="AB8" s="127"/>
      <c r="AC8" s="127"/>
      <c r="AD8" s="127"/>
    </row>
    <row r="9" spans="1:30" ht="15.75" customHeight="1" thickBot="1">
      <c r="A9" s="112"/>
      <c r="B9" s="115"/>
      <c r="C9" s="130"/>
      <c r="D9" s="130"/>
      <c r="E9" s="130"/>
      <c r="F9" s="130"/>
      <c r="G9" s="124"/>
      <c r="H9" s="125"/>
      <c r="I9" s="126"/>
      <c r="J9" s="131"/>
      <c r="K9" s="128"/>
      <c r="L9" s="128"/>
      <c r="M9" s="128"/>
      <c r="N9" s="128"/>
      <c r="O9" s="128"/>
      <c r="P9" s="128"/>
      <c r="Q9" s="128"/>
      <c r="R9" s="128"/>
      <c r="S9" s="128"/>
      <c r="T9" s="128"/>
      <c r="U9" s="132"/>
      <c r="V9" s="132"/>
      <c r="W9" s="132"/>
      <c r="X9" s="127"/>
      <c r="Y9" s="127"/>
      <c r="Z9" s="127"/>
      <c r="AA9" s="127"/>
      <c r="AB9" s="127"/>
      <c r="AC9" s="127"/>
      <c r="AD9" s="127"/>
    </row>
    <row r="10" spans="1:30" ht="39" thickBot="1">
      <c r="A10" s="113"/>
      <c r="B10" s="116"/>
      <c r="C10" s="48" t="s">
        <v>13</v>
      </c>
      <c r="D10" s="48" t="s">
        <v>14</v>
      </c>
      <c r="E10" s="48" t="s">
        <v>1077</v>
      </c>
      <c r="F10" s="48" t="s">
        <v>15</v>
      </c>
      <c r="G10" s="48" t="s">
        <v>16</v>
      </c>
      <c r="H10" s="133" t="s">
        <v>17</v>
      </c>
      <c r="I10" s="134"/>
      <c r="J10" s="131"/>
      <c r="K10" s="48" t="s">
        <v>18</v>
      </c>
      <c r="L10" s="48" t="s">
        <v>19</v>
      </c>
      <c r="M10" s="48" t="s">
        <v>20</v>
      </c>
      <c r="N10" s="48" t="s">
        <v>21</v>
      </c>
      <c r="O10" s="48" t="s">
        <v>22</v>
      </c>
      <c r="P10" s="48" t="s">
        <v>37</v>
      </c>
      <c r="Q10" s="48" t="s">
        <v>36</v>
      </c>
      <c r="R10" s="48" t="s">
        <v>23</v>
      </c>
      <c r="S10" s="48" t="s">
        <v>38</v>
      </c>
      <c r="T10" s="48" t="s">
        <v>24</v>
      </c>
      <c r="U10" s="48" t="s">
        <v>25</v>
      </c>
      <c r="V10" s="48" t="s">
        <v>39</v>
      </c>
      <c r="W10" s="48" t="s">
        <v>26</v>
      </c>
      <c r="X10" s="48" t="s">
        <v>8</v>
      </c>
      <c r="Y10" s="48" t="s">
        <v>9</v>
      </c>
      <c r="Z10" s="48" t="s">
        <v>10</v>
      </c>
      <c r="AA10" s="48" t="s">
        <v>31</v>
      </c>
      <c r="AB10" s="48" t="s">
        <v>27</v>
      </c>
      <c r="AC10" s="48" t="s">
        <v>28</v>
      </c>
      <c r="AD10" s="48" t="s">
        <v>29</v>
      </c>
    </row>
    <row r="11" spans="1:30" ht="63.75" customHeight="1">
      <c r="A11" s="78" t="s">
        <v>1241</v>
      </c>
      <c r="B11" s="78" t="s">
        <v>1228</v>
      </c>
      <c r="C11" s="90" t="s">
        <v>1217</v>
      </c>
      <c r="D11" s="93" t="s">
        <v>1218</v>
      </c>
      <c r="E11" s="96" t="s">
        <v>1049</v>
      </c>
      <c r="F11" s="96" t="s">
        <v>1231</v>
      </c>
      <c r="G11" s="60" t="str">
        <f>VLOOKUP(H11,PELIGROS!A$1:G$445,2,0)</f>
        <v>Virus</v>
      </c>
      <c r="H11" s="26" t="s">
        <v>122</v>
      </c>
      <c r="I11" s="26" t="s">
        <v>1253</v>
      </c>
      <c r="J11" s="60" t="str">
        <f>VLOOKUP(H11,PELIGROS!A$2:G$445,3,0)</f>
        <v>Infecciones Virales</v>
      </c>
      <c r="K11" s="61"/>
      <c r="L11" s="60" t="str">
        <f>VLOOKUP(H11,PELIGROS!A$2:G$445,4,0)</f>
        <v>N/A</v>
      </c>
      <c r="M11" s="60" t="str">
        <f>VLOOKUP(H11,PELIGROS!A$2:G$445,5,0)</f>
        <v>Vacunación</v>
      </c>
      <c r="N11" s="61">
        <v>2</v>
      </c>
      <c r="O11" s="62">
        <v>3</v>
      </c>
      <c r="P11" s="62">
        <v>10</v>
      </c>
      <c r="Q11" s="62">
        <f>N11*O11</f>
        <v>6</v>
      </c>
      <c r="R11" s="62">
        <f>P11*Q11</f>
        <v>60</v>
      </c>
      <c r="S11" s="26" t="str">
        <f>IF(Q11=40,"MA-40",IF(Q11=30,"MA-30",IF(Q11=20,"A-20",IF(Q11=10,"A-10",IF(Q11=24,"MA-24",IF(Q11=18,"A-18",IF(Q11=12,"A-12",IF(Q11=6,"M-6",IF(Q11=8,"M-8",IF(Q11=6,"M-6",IF(Q11=4,"B-4",IF(Q11=2,"B-2",))))))))))))</f>
        <v>M-6</v>
      </c>
      <c r="T11" s="58" t="str">
        <f t="shared" ref="T11:T46" si="0">IF(R11&lt;=20,"IV",IF(R11&lt;=120,"III",IF(R11&lt;=500,"II",IF(R11&lt;=4000,"I"))))</f>
        <v>III</v>
      </c>
      <c r="U11" s="58" t="str">
        <f>IF(T11=0,"",IF(T11="IV","Aceptable",IF(T11="III","Mejorable",IF(T11="II","No Aceptable o Aceptable Con Control Especifico",IF(T11="I","No Aceptable","")))))</f>
        <v>Mejorable</v>
      </c>
      <c r="V11" s="88">
        <v>4</v>
      </c>
      <c r="W11" s="60" t="str">
        <f>VLOOKUP(H11,PELIGROS!A$2:G$445,6,0)</f>
        <v xml:space="preserve">Enfermedades Infectocontagiosas
</v>
      </c>
      <c r="X11" s="61"/>
      <c r="Y11" s="61"/>
      <c r="Z11" s="61"/>
      <c r="AA11" s="60"/>
      <c r="AB11" s="60" t="str">
        <f>VLOOKUP(H11,PELIGROS!A$2:G$445,7,0)</f>
        <v>Autocuidado</v>
      </c>
      <c r="AC11" s="88" t="s">
        <v>1202</v>
      </c>
      <c r="AD11" s="90" t="s">
        <v>1203</v>
      </c>
    </row>
    <row r="12" spans="1:30" ht="25.5">
      <c r="A12" s="79"/>
      <c r="B12" s="79"/>
      <c r="C12" s="91"/>
      <c r="D12" s="94"/>
      <c r="E12" s="97"/>
      <c r="F12" s="97"/>
      <c r="G12" s="14" t="str">
        <f>VLOOKUP(H12,PELIGROS!A$1:G$445,2,0)</f>
        <v>Bacterias</v>
      </c>
      <c r="H12" s="27" t="s">
        <v>113</v>
      </c>
      <c r="I12" s="27" t="s">
        <v>1253</v>
      </c>
      <c r="J12" s="14" t="str">
        <f>VLOOKUP(H12,PELIGROS!A$2:G$445,3,0)</f>
        <v>Infecciones Bacterianas</v>
      </c>
      <c r="K12" s="15"/>
      <c r="L12" s="14" t="str">
        <f>VLOOKUP(H12,PELIGROS!A$2:G$445,4,0)</f>
        <v>N/A</v>
      </c>
      <c r="M12" s="14" t="str">
        <f>VLOOKUP(H12,PELIGROS!A$2:G$445,5,0)</f>
        <v>Vacunación</v>
      </c>
      <c r="N12" s="15">
        <v>2</v>
      </c>
      <c r="O12" s="16">
        <v>3</v>
      </c>
      <c r="P12" s="16">
        <v>10</v>
      </c>
      <c r="Q12" s="16">
        <f t="shared" ref="Q12:Q46" si="1">N12*O12</f>
        <v>6</v>
      </c>
      <c r="R12" s="16">
        <f t="shared" ref="R12:R46" si="2">P12*Q12</f>
        <v>60</v>
      </c>
      <c r="S12" s="27" t="str">
        <f t="shared" ref="S12:S46" si="3">IF(Q12=40,"MA-40",IF(Q12=30,"MA-30",IF(Q12=20,"A-20",IF(Q12=10,"A-10",IF(Q12=24,"MA-24",IF(Q12=18,"A-18",IF(Q12=12,"A-12",IF(Q12=6,"M-6",IF(Q12=8,"M-8",IF(Q12=6,"M-6",IF(Q12=4,"B-4",IF(Q12=2,"B-2",))))))))))))</f>
        <v>M-6</v>
      </c>
      <c r="T12" s="59" t="str">
        <f t="shared" si="0"/>
        <v>III</v>
      </c>
      <c r="U12" s="59" t="str">
        <f t="shared" ref="U12:U46" si="4">IF(T12=0,"",IF(T12="IV","Aceptable",IF(T12="III","Mejorable",IF(T12="II","No Aceptable o Aceptable Con Control Especifico",IF(T12="I","No Aceptable","")))))</f>
        <v>Mejorable</v>
      </c>
      <c r="V12" s="89"/>
      <c r="W12" s="14" t="str">
        <f>VLOOKUP(H12,PELIGROS!A$2:G$445,6,0)</f>
        <v xml:space="preserve">Enfermedades Infectocontagiosas
</v>
      </c>
      <c r="X12" s="15"/>
      <c r="Y12" s="15"/>
      <c r="Z12" s="15"/>
      <c r="AA12" s="14"/>
      <c r="AB12" s="14" t="str">
        <f>VLOOKUP(H12,PELIGROS!A$2:G$445,7,0)</f>
        <v>Autocuidado</v>
      </c>
      <c r="AC12" s="89"/>
      <c r="AD12" s="91"/>
    </row>
    <row r="13" spans="1:30" ht="51">
      <c r="A13" s="79"/>
      <c r="B13" s="79"/>
      <c r="C13" s="91"/>
      <c r="D13" s="94"/>
      <c r="E13" s="97"/>
      <c r="F13" s="97"/>
      <c r="G13" s="14" t="str">
        <f>VLOOKUP(H13,PELIGROS!A$1:G$445,2,0)</f>
        <v>AUSENCIA O EXCESO DE LUZ EN UN AMBIENTE</v>
      </c>
      <c r="H13" s="27" t="s">
        <v>155</v>
      </c>
      <c r="I13" s="27" t="s">
        <v>1254</v>
      </c>
      <c r="J13" s="14" t="str">
        <f>VLOOKUP(H13,PELIGROS!A$2:G$445,3,0)</f>
        <v>DISMINUCIÓN AGUDEZA VISUAL, CANSANCIO VISUAL</v>
      </c>
      <c r="K13" s="15"/>
      <c r="L13" s="14" t="str">
        <f>VLOOKUP(H13,PELIGROS!A$2:G$445,4,0)</f>
        <v>Inspecciones planeadas e inspecciones no planeadas, procedimientos de programas de seguridad y salud en el trabajo</v>
      </c>
      <c r="M13" s="14" t="str">
        <f>VLOOKUP(H13,PELIGROS!A$2:G$445,5,0)</f>
        <v>N/A</v>
      </c>
      <c r="N13" s="15">
        <v>2</v>
      </c>
      <c r="O13" s="16">
        <v>4</v>
      </c>
      <c r="P13" s="16">
        <v>10</v>
      </c>
      <c r="Q13" s="16">
        <f t="shared" si="1"/>
        <v>8</v>
      </c>
      <c r="R13" s="16">
        <f t="shared" si="2"/>
        <v>80</v>
      </c>
      <c r="S13" s="27" t="str">
        <f t="shared" si="3"/>
        <v>M-8</v>
      </c>
      <c r="T13" s="59" t="str">
        <f t="shared" si="0"/>
        <v>III</v>
      </c>
      <c r="U13" s="59" t="str">
        <f t="shared" si="4"/>
        <v>Mejorable</v>
      </c>
      <c r="V13" s="89"/>
      <c r="W13" s="14" t="str">
        <f>VLOOKUP(H13,PELIGROS!A$2:G$445,6,0)</f>
        <v>DISMINUCIÓN AGUDEZA VISUAL</v>
      </c>
      <c r="X13" s="15"/>
      <c r="Y13" s="15"/>
      <c r="Z13" s="15"/>
      <c r="AA13" s="14"/>
      <c r="AB13" s="14" t="str">
        <f>VLOOKUP(H13,PELIGROS!A$2:G$445,7,0)</f>
        <v>N/A</v>
      </c>
      <c r="AC13" s="15" t="s">
        <v>1216</v>
      </c>
      <c r="AD13" s="91"/>
    </row>
    <row r="14" spans="1:30" ht="36" customHeight="1">
      <c r="A14" s="79"/>
      <c r="B14" s="79"/>
      <c r="C14" s="91"/>
      <c r="D14" s="94"/>
      <c r="E14" s="97"/>
      <c r="F14" s="97"/>
      <c r="G14" s="14" t="str">
        <f>VLOOKUP(H14,PELIGROS!A$1:G$445,2,0)</f>
        <v>CONCENTRACIÓN EN ACTIVIDADES DE ALTO DESEMPEÑO MENTAL</v>
      </c>
      <c r="H14" s="27" t="s">
        <v>72</v>
      </c>
      <c r="I14" s="27" t="s">
        <v>1255</v>
      </c>
      <c r="J14" s="14" t="str">
        <f>VLOOKUP(H14,PELIGROS!A$2:G$445,3,0)</f>
        <v>ESTRÉS, CEFALEA, IRRITABILIDAD</v>
      </c>
      <c r="K14" s="15"/>
      <c r="L14" s="14" t="str">
        <f>VLOOKUP(H14,PELIGROS!A$2:G$445,4,0)</f>
        <v>N/A</v>
      </c>
      <c r="M14" s="14" t="str">
        <f>VLOOKUP(H14,PELIGROS!A$2:G$445,5,0)</f>
        <v>PVE PSICOSOCIAL</v>
      </c>
      <c r="N14" s="15">
        <v>2</v>
      </c>
      <c r="O14" s="16">
        <v>3</v>
      </c>
      <c r="P14" s="16">
        <v>10</v>
      </c>
      <c r="Q14" s="16">
        <f t="shared" si="1"/>
        <v>6</v>
      </c>
      <c r="R14" s="16">
        <f t="shared" si="2"/>
        <v>60</v>
      </c>
      <c r="S14" s="27" t="str">
        <f t="shared" si="3"/>
        <v>M-6</v>
      </c>
      <c r="T14" s="59" t="str">
        <f t="shared" si="0"/>
        <v>III</v>
      </c>
      <c r="U14" s="59" t="str">
        <f t="shared" si="4"/>
        <v>Mejorable</v>
      </c>
      <c r="V14" s="89"/>
      <c r="W14" s="14" t="str">
        <f>VLOOKUP(H14,PELIGROS!A$2:G$445,6,0)</f>
        <v>ESTRÉS</v>
      </c>
      <c r="X14" s="15"/>
      <c r="Y14" s="15"/>
      <c r="Z14" s="15"/>
      <c r="AA14" s="14"/>
      <c r="AB14" s="14" t="str">
        <f>VLOOKUP(H14,PELIGROS!A$2:G$445,7,0)</f>
        <v>N/A</v>
      </c>
      <c r="AC14" s="89" t="s">
        <v>1205</v>
      </c>
      <c r="AD14" s="91"/>
    </row>
    <row r="15" spans="1:30" ht="36" customHeight="1">
      <c r="A15" s="79"/>
      <c r="B15" s="79"/>
      <c r="C15" s="91"/>
      <c r="D15" s="94"/>
      <c r="E15" s="97"/>
      <c r="F15" s="97"/>
      <c r="G15" s="14" t="str">
        <f>VLOOKUP(H15,PELIGROS!A$1:G$445,2,0)</f>
        <v>NATURALEZA DE LA TAREA</v>
      </c>
      <c r="H15" s="27" t="s">
        <v>76</v>
      </c>
      <c r="I15" s="27" t="s">
        <v>1255</v>
      </c>
      <c r="J15" s="14" t="str">
        <f>VLOOKUP(H15,PELIGROS!A$2:G$445,3,0)</f>
        <v>ESTRÉS,  TRANSTORNOS DEL SUEÑO</v>
      </c>
      <c r="K15" s="15"/>
      <c r="L15" s="14" t="str">
        <f>VLOOKUP(H15,PELIGROS!A$2:G$445,4,0)</f>
        <v>N/A</v>
      </c>
      <c r="M15" s="14" t="str">
        <f>VLOOKUP(H15,PELIGROS!A$2:G$445,5,0)</f>
        <v>PVE PSICOSOCIAL</v>
      </c>
      <c r="N15" s="15">
        <v>2</v>
      </c>
      <c r="O15" s="16">
        <v>3</v>
      </c>
      <c r="P15" s="16">
        <v>10</v>
      </c>
      <c r="Q15" s="16">
        <f t="shared" si="1"/>
        <v>6</v>
      </c>
      <c r="R15" s="16">
        <f t="shared" si="2"/>
        <v>60</v>
      </c>
      <c r="S15" s="27" t="str">
        <f t="shared" si="3"/>
        <v>M-6</v>
      </c>
      <c r="T15" s="59" t="str">
        <f t="shared" si="0"/>
        <v>III</v>
      </c>
      <c r="U15" s="59" t="str">
        <f t="shared" si="4"/>
        <v>Mejorable</v>
      </c>
      <c r="V15" s="89"/>
      <c r="W15" s="14" t="str">
        <f>VLOOKUP(H15,PELIGROS!A$2:G$445,6,0)</f>
        <v>ESTRÉS</v>
      </c>
      <c r="X15" s="15"/>
      <c r="Y15" s="15"/>
      <c r="Z15" s="15"/>
      <c r="AA15" s="14"/>
      <c r="AB15" s="14" t="str">
        <f>VLOOKUP(H15,PELIGROS!A$2:G$445,7,0)</f>
        <v>N/A</v>
      </c>
      <c r="AC15" s="89"/>
      <c r="AD15" s="91"/>
    </row>
    <row r="16" spans="1:30" ht="51">
      <c r="A16" s="79"/>
      <c r="B16" s="79"/>
      <c r="C16" s="91"/>
      <c r="D16" s="94"/>
      <c r="E16" s="97"/>
      <c r="F16" s="97"/>
      <c r="G16" s="14" t="str">
        <f>VLOOKUP(H16,PELIGROS!A$1:G$445,2,0)</f>
        <v>Forzadas, Prolongadas</v>
      </c>
      <c r="H16" s="27" t="s">
        <v>40</v>
      </c>
      <c r="I16" s="27" t="s">
        <v>1256</v>
      </c>
      <c r="J16" s="14" t="str">
        <f>VLOOKUP(H16,PELIGROS!A$2:G$445,3,0)</f>
        <v xml:space="preserve">Lesiones osteomusculares, lesiones osteoarticulares
</v>
      </c>
      <c r="K16" s="15"/>
      <c r="L16" s="14" t="str">
        <f>VLOOKUP(H16,PELIGROS!A$2:G$445,4,0)</f>
        <v>Inspecciones planeadas e inspecciones no planeadas, procedimientos de programas de seguridad y salud en el trabajo</v>
      </c>
      <c r="M16" s="14" t="str">
        <f>VLOOKUP(H16,PELIGROS!A$2:G$445,5,0)</f>
        <v>PVE Biomecánico, programa pausas activas, exámenes periódicos, recomendaciones, control de posturas</v>
      </c>
      <c r="N16" s="15">
        <v>2</v>
      </c>
      <c r="O16" s="16">
        <v>3</v>
      </c>
      <c r="P16" s="16">
        <v>25</v>
      </c>
      <c r="Q16" s="16">
        <f t="shared" si="1"/>
        <v>6</v>
      </c>
      <c r="R16" s="16">
        <f t="shared" si="2"/>
        <v>150</v>
      </c>
      <c r="S16" s="27" t="str">
        <f t="shared" si="3"/>
        <v>M-6</v>
      </c>
      <c r="T16" s="59" t="str">
        <f t="shared" si="0"/>
        <v>II</v>
      </c>
      <c r="U16" s="59" t="str">
        <f t="shared" si="4"/>
        <v>No Aceptable o Aceptable Con Control Especifico</v>
      </c>
      <c r="V16" s="89"/>
      <c r="W16" s="14" t="str">
        <f>VLOOKUP(H16,PELIGROS!A$2:G$445,6,0)</f>
        <v>Enfermedades Osteomusculares</v>
      </c>
      <c r="X16" s="15"/>
      <c r="Y16" s="15"/>
      <c r="Z16" s="15"/>
      <c r="AA16" s="14"/>
      <c r="AB16" s="14" t="str">
        <f>VLOOKUP(H16,PELIGROS!A$2:G$445,7,0)</f>
        <v>Prevención en lesiones osteomusculares, líderes de pausas activas</v>
      </c>
      <c r="AC16" s="89" t="s">
        <v>1206</v>
      </c>
      <c r="AD16" s="91"/>
    </row>
    <row r="17" spans="1:30" ht="42" customHeight="1">
      <c r="A17" s="79"/>
      <c r="B17" s="79"/>
      <c r="C17" s="91"/>
      <c r="D17" s="94"/>
      <c r="E17" s="97"/>
      <c r="F17" s="97"/>
      <c r="G17" s="14" t="str">
        <f>VLOOKUP(H17,PELIGROS!A$1:G$445,2,0)</f>
        <v>Higiene Muscular</v>
      </c>
      <c r="H17" s="27" t="s">
        <v>483</v>
      </c>
      <c r="I17" s="27" t="s">
        <v>1256</v>
      </c>
      <c r="J17" s="14" t="str">
        <f>VLOOKUP(H17,PELIGROS!A$2:G$445,3,0)</f>
        <v>Lesiones Musculoesqueléticas</v>
      </c>
      <c r="K17" s="15"/>
      <c r="L17" s="14" t="str">
        <f>VLOOKUP(H17,PELIGROS!A$2:G$445,4,0)</f>
        <v>N/A</v>
      </c>
      <c r="M17" s="14" t="str">
        <f>VLOOKUP(H17,PELIGROS!A$2:G$445,5,0)</f>
        <v>N/A</v>
      </c>
      <c r="N17" s="15">
        <v>2</v>
      </c>
      <c r="O17" s="16">
        <v>3</v>
      </c>
      <c r="P17" s="16">
        <v>10</v>
      </c>
      <c r="Q17" s="16">
        <f t="shared" si="1"/>
        <v>6</v>
      </c>
      <c r="R17" s="16">
        <f t="shared" si="2"/>
        <v>60</v>
      </c>
      <c r="S17" s="27" t="str">
        <f t="shared" si="3"/>
        <v>M-6</v>
      </c>
      <c r="T17" s="59" t="str">
        <f t="shared" si="0"/>
        <v>III</v>
      </c>
      <c r="U17" s="59" t="str">
        <f t="shared" si="4"/>
        <v>Mejorable</v>
      </c>
      <c r="V17" s="89"/>
      <c r="W17" s="14" t="str">
        <f>VLOOKUP(H17,PELIGROS!A$2:G$445,6,0)</f>
        <v xml:space="preserve">Enfermedades Osteomusculares
</v>
      </c>
      <c r="X17" s="15"/>
      <c r="Y17" s="15"/>
      <c r="Z17" s="15"/>
      <c r="AA17" s="14"/>
      <c r="AB17" s="14" t="str">
        <f>VLOOKUP(H17,PELIGROS!A$2:G$445,7,0)</f>
        <v>Prevención en lesiones osteomusculares, líderes de pausas activas</v>
      </c>
      <c r="AC17" s="89"/>
      <c r="AD17" s="91"/>
    </row>
    <row r="18" spans="1:30" ht="40.5">
      <c r="A18" s="79"/>
      <c r="B18" s="79"/>
      <c r="C18" s="91"/>
      <c r="D18" s="94"/>
      <c r="E18" s="97"/>
      <c r="F18" s="97"/>
      <c r="G18" s="14" t="str">
        <f>VLOOKUP(H18,PELIGROS!A$1:G$445,2,0)</f>
        <v>Superficies de trabajo irregulares o deslizantes</v>
      </c>
      <c r="H18" s="27" t="s">
        <v>597</v>
      </c>
      <c r="I18" s="27" t="s">
        <v>1257</v>
      </c>
      <c r="J18" s="14" t="str">
        <f>VLOOKUP(H18,PELIGROS!A$2:G$445,3,0)</f>
        <v>Caidas del mismo nivel, fracturas, golpe con objetos, caídas de objetos, obstrucción de rutas de evacuación</v>
      </c>
      <c r="K18" s="15"/>
      <c r="L18" s="14" t="str">
        <f>VLOOKUP(H18,PELIGROS!A$2:G$445,4,0)</f>
        <v>N/A</v>
      </c>
      <c r="M18" s="14" t="str">
        <f>VLOOKUP(H18,PELIGROS!A$2:G$445,5,0)</f>
        <v>N/A</v>
      </c>
      <c r="N18" s="15">
        <v>2</v>
      </c>
      <c r="O18" s="16">
        <v>3</v>
      </c>
      <c r="P18" s="16">
        <v>25</v>
      </c>
      <c r="Q18" s="16">
        <f t="shared" si="1"/>
        <v>6</v>
      </c>
      <c r="R18" s="16">
        <f t="shared" si="2"/>
        <v>150</v>
      </c>
      <c r="S18" s="27" t="str">
        <f t="shared" si="3"/>
        <v>M-6</v>
      </c>
      <c r="T18" s="59" t="str">
        <f t="shared" si="0"/>
        <v>II</v>
      </c>
      <c r="U18" s="59" t="str">
        <f t="shared" si="4"/>
        <v>No Aceptable o Aceptable Con Control Especifico</v>
      </c>
      <c r="V18" s="89"/>
      <c r="W18" s="14" t="str">
        <f>VLOOKUP(H18,PELIGROS!A$2:G$445,6,0)</f>
        <v>Caídas de distinto nivel</v>
      </c>
      <c r="X18" s="15"/>
      <c r="Y18" s="15"/>
      <c r="Z18" s="15"/>
      <c r="AA18" s="14"/>
      <c r="AB18" s="14" t="str">
        <f>VLOOKUP(H18,PELIGROS!A$2:G$445,7,0)</f>
        <v>Pautas Básicas en orden y aseo en el lugar de trabajo, actos y condiciones inseguras</v>
      </c>
      <c r="AC18" s="15" t="s">
        <v>1208</v>
      </c>
      <c r="AD18" s="91"/>
    </row>
    <row r="19" spans="1:30" ht="51.75" thickBot="1">
      <c r="A19" s="79"/>
      <c r="B19" s="79"/>
      <c r="C19" s="92"/>
      <c r="D19" s="95"/>
      <c r="E19" s="98"/>
      <c r="F19" s="98"/>
      <c r="G19" s="17" t="str">
        <f>VLOOKUP(H19,PELIGROS!A$1:G$445,2,0)</f>
        <v>SISMOS, INCENDIOS, INUNDACIONES, TERREMOTOS, VENDAVALES, DERRUMBE</v>
      </c>
      <c r="H19" s="28" t="s">
        <v>62</v>
      </c>
      <c r="I19" s="28" t="s">
        <v>1258</v>
      </c>
      <c r="J19" s="17" t="str">
        <f>VLOOKUP(H19,PELIGROS!A$2:G$445,3,0)</f>
        <v>SISMOS, INCENDIOS, INUNDACIONES, TERREMOTOS, VENDAVALES</v>
      </c>
      <c r="K19" s="18"/>
      <c r="L19" s="17" t="str">
        <f>VLOOKUP(H19,PELIGROS!A$2:G$445,4,0)</f>
        <v>Inspecciones planeadas e inspecciones no planeadas, procedimientos de programas de seguridad y salud en el trabajo</v>
      </c>
      <c r="M19" s="17" t="str">
        <f>VLOOKUP(H19,PELIGROS!A$2:G$445,5,0)</f>
        <v>BRIGADAS DE EMERGENCIAS</v>
      </c>
      <c r="N19" s="18">
        <v>2</v>
      </c>
      <c r="O19" s="19">
        <v>1</v>
      </c>
      <c r="P19" s="19">
        <v>100</v>
      </c>
      <c r="Q19" s="19">
        <f t="shared" si="1"/>
        <v>2</v>
      </c>
      <c r="R19" s="19">
        <f t="shared" si="2"/>
        <v>200</v>
      </c>
      <c r="S19" s="28" t="str">
        <f t="shared" si="3"/>
        <v>B-2</v>
      </c>
      <c r="T19" s="63" t="str">
        <f t="shared" si="0"/>
        <v>II</v>
      </c>
      <c r="U19" s="63" t="str">
        <f t="shared" si="4"/>
        <v>No Aceptable o Aceptable Con Control Especifico</v>
      </c>
      <c r="V19" s="18"/>
      <c r="W19" s="17" t="str">
        <f>VLOOKUP(H19,PELIGROS!A$2:G$445,6,0)</f>
        <v>MUERTE</v>
      </c>
      <c r="X19" s="18"/>
      <c r="Y19" s="18"/>
      <c r="Z19" s="18"/>
      <c r="AA19" s="17"/>
      <c r="AB19" s="17" t="str">
        <f>VLOOKUP(H19,PELIGROS!A$2:G$445,7,0)</f>
        <v>ENTRENAMIENTO DE LA BRIGADA; DIVULGACIÓN DE PLAN DE EMERGENCIA</v>
      </c>
      <c r="AC19" s="18" t="s">
        <v>1210</v>
      </c>
      <c r="AD19" s="92"/>
    </row>
    <row r="20" spans="1:30" ht="25.5">
      <c r="A20" s="79"/>
      <c r="B20" s="79"/>
      <c r="C20" s="75" t="s">
        <v>1232</v>
      </c>
      <c r="D20" s="81" t="s">
        <v>1233</v>
      </c>
      <c r="E20" s="84" t="s">
        <v>1069</v>
      </c>
      <c r="F20" s="84" t="s">
        <v>1231</v>
      </c>
      <c r="G20" s="64" t="str">
        <f>VLOOKUP(H20,PELIGROS!A$1:G$445,2,0)</f>
        <v>Bacterias</v>
      </c>
      <c r="H20" s="50" t="s">
        <v>113</v>
      </c>
      <c r="I20" s="50" t="s">
        <v>1253</v>
      </c>
      <c r="J20" s="64" t="str">
        <f>VLOOKUP(H20,PELIGROS!A$2:G$445,3,0)</f>
        <v>Infecciones Bacterianas</v>
      </c>
      <c r="K20" s="65"/>
      <c r="L20" s="64" t="str">
        <f>VLOOKUP(H20,PELIGROS!A$2:G$445,4,0)</f>
        <v>N/A</v>
      </c>
      <c r="M20" s="64" t="str">
        <f>VLOOKUP(H20,PELIGROS!A$2:G$445,5,0)</f>
        <v>Vacunación</v>
      </c>
      <c r="N20" s="65">
        <v>2</v>
      </c>
      <c r="O20" s="66">
        <v>3</v>
      </c>
      <c r="P20" s="66">
        <v>10</v>
      </c>
      <c r="Q20" s="66">
        <f t="shared" si="1"/>
        <v>6</v>
      </c>
      <c r="R20" s="66">
        <f t="shared" si="2"/>
        <v>60</v>
      </c>
      <c r="S20" s="50" t="str">
        <f t="shared" si="3"/>
        <v>M-6</v>
      </c>
      <c r="T20" s="51" t="str">
        <f t="shared" si="0"/>
        <v>III</v>
      </c>
      <c r="U20" s="51" t="str">
        <f t="shared" si="4"/>
        <v>Mejorable</v>
      </c>
      <c r="V20" s="73">
        <v>9</v>
      </c>
      <c r="W20" s="64" t="str">
        <f>VLOOKUP(H20,PELIGROS!A$2:G$445,6,0)</f>
        <v xml:space="preserve">Enfermedades Infectocontagiosas
</v>
      </c>
      <c r="X20" s="65"/>
      <c r="Y20" s="65"/>
      <c r="Z20" s="65"/>
      <c r="AA20" s="64"/>
      <c r="AB20" s="64" t="str">
        <f>VLOOKUP(H20,PELIGROS!A$2:G$445,7,0)</f>
        <v>Autocuidado</v>
      </c>
      <c r="AC20" s="73" t="s">
        <v>1202</v>
      </c>
      <c r="AD20" s="75" t="s">
        <v>1203</v>
      </c>
    </row>
    <row r="21" spans="1:30" ht="25.5">
      <c r="A21" s="79"/>
      <c r="B21" s="79"/>
      <c r="C21" s="76"/>
      <c r="D21" s="82"/>
      <c r="E21" s="85"/>
      <c r="F21" s="85"/>
      <c r="G21" s="57" t="str">
        <f>VLOOKUP(H21,PELIGROS!A$1:G$445,2,0)</f>
        <v>Virus</v>
      </c>
      <c r="H21" s="54" t="s">
        <v>122</v>
      </c>
      <c r="I21" s="54" t="s">
        <v>1253</v>
      </c>
      <c r="J21" s="57" t="str">
        <f>VLOOKUP(H21,PELIGROS!A$2:G$445,3,0)</f>
        <v>Infecciones Virales</v>
      </c>
      <c r="K21" s="52"/>
      <c r="L21" s="57" t="str">
        <f>VLOOKUP(H21,PELIGROS!A$2:G$445,4,0)</f>
        <v>N/A</v>
      </c>
      <c r="M21" s="57" t="str">
        <f>VLOOKUP(H21,PELIGROS!A$2:G$445,5,0)</f>
        <v>Vacunación</v>
      </c>
      <c r="N21" s="52">
        <v>2</v>
      </c>
      <c r="O21" s="53">
        <v>3</v>
      </c>
      <c r="P21" s="53">
        <v>10</v>
      </c>
      <c r="Q21" s="53">
        <f t="shared" si="1"/>
        <v>6</v>
      </c>
      <c r="R21" s="53">
        <f t="shared" si="2"/>
        <v>60</v>
      </c>
      <c r="S21" s="54" t="str">
        <f t="shared" si="3"/>
        <v>M-6</v>
      </c>
      <c r="T21" s="55" t="str">
        <f t="shared" si="0"/>
        <v>III</v>
      </c>
      <c r="U21" s="55" t="str">
        <f t="shared" si="4"/>
        <v>Mejorable</v>
      </c>
      <c r="V21" s="74"/>
      <c r="W21" s="57" t="str">
        <f>VLOOKUP(H21,PELIGROS!A$2:G$445,6,0)</f>
        <v xml:space="preserve">Enfermedades Infectocontagiosas
</v>
      </c>
      <c r="X21" s="52"/>
      <c r="Y21" s="52"/>
      <c r="Z21" s="52"/>
      <c r="AA21" s="57"/>
      <c r="AB21" s="57" t="str">
        <f>VLOOKUP(H21,PELIGROS!A$2:G$445,7,0)</f>
        <v>Autocuidado</v>
      </c>
      <c r="AC21" s="74"/>
      <c r="AD21" s="76"/>
    </row>
    <row r="22" spans="1:30" ht="51">
      <c r="A22" s="79"/>
      <c r="B22" s="79"/>
      <c r="C22" s="76"/>
      <c r="D22" s="82"/>
      <c r="E22" s="85"/>
      <c r="F22" s="85"/>
      <c r="G22" s="57" t="str">
        <f>VLOOKUP(H22,PELIGROS!A$1:G$445,2,0)</f>
        <v>AUSENCIA O EXCESO DE LUZ EN UN AMBIENTE</v>
      </c>
      <c r="H22" s="54" t="s">
        <v>155</v>
      </c>
      <c r="I22" s="54" t="s">
        <v>1254</v>
      </c>
      <c r="J22" s="57" t="str">
        <f>VLOOKUP(H22,PELIGROS!A$2:G$445,3,0)</f>
        <v>DISMINUCIÓN AGUDEZA VISUAL, CANSANCIO VISUAL</v>
      </c>
      <c r="K22" s="52"/>
      <c r="L22" s="57" t="str">
        <f>VLOOKUP(H22,PELIGROS!A$2:G$445,4,0)</f>
        <v>Inspecciones planeadas e inspecciones no planeadas, procedimientos de programas de seguridad y salud en el trabajo</v>
      </c>
      <c r="M22" s="57" t="str">
        <f>VLOOKUP(H22,PELIGROS!A$2:G$445,5,0)</f>
        <v>N/A</v>
      </c>
      <c r="N22" s="52">
        <v>2</v>
      </c>
      <c r="O22" s="53">
        <v>4</v>
      </c>
      <c r="P22" s="53">
        <v>10</v>
      </c>
      <c r="Q22" s="53">
        <f t="shared" si="1"/>
        <v>8</v>
      </c>
      <c r="R22" s="53">
        <f t="shared" si="2"/>
        <v>80</v>
      </c>
      <c r="S22" s="54" t="str">
        <f t="shared" si="3"/>
        <v>M-8</v>
      </c>
      <c r="T22" s="55" t="str">
        <f t="shared" si="0"/>
        <v>III</v>
      </c>
      <c r="U22" s="55" t="str">
        <f t="shared" si="4"/>
        <v>Mejorable</v>
      </c>
      <c r="V22" s="74"/>
      <c r="W22" s="57" t="str">
        <f>VLOOKUP(H22,PELIGROS!A$2:G$445,6,0)</f>
        <v>DISMINUCIÓN AGUDEZA VISUAL</v>
      </c>
      <c r="X22" s="52"/>
      <c r="Y22" s="52"/>
      <c r="Z22" s="52"/>
      <c r="AA22" s="57"/>
      <c r="AB22" s="57" t="str">
        <f>VLOOKUP(H22,PELIGROS!A$2:G$445,7,0)</f>
        <v>N/A</v>
      </c>
      <c r="AC22" s="52" t="s">
        <v>1216</v>
      </c>
      <c r="AD22" s="76"/>
    </row>
    <row r="23" spans="1:30" ht="37.5" customHeight="1">
      <c r="A23" s="79"/>
      <c r="B23" s="79"/>
      <c r="C23" s="76"/>
      <c r="D23" s="82"/>
      <c r="E23" s="85"/>
      <c r="F23" s="85"/>
      <c r="G23" s="57" t="str">
        <f>VLOOKUP(H23,PELIGROS!A$1:G$445,2,0)</f>
        <v>CONCENTRACIÓN EN ACTIVIDADES DE ALTO DESEMPEÑO MENTAL</v>
      </c>
      <c r="H23" s="54" t="s">
        <v>72</v>
      </c>
      <c r="I23" s="54" t="s">
        <v>1255</v>
      </c>
      <c r="J23" s="57" t="str">
        <f>VLOOKUP(H23,PELIGROS!A$2:G$445,3,0)</f>
        <v>ESTRÉS, CEFALEA, IRRITABILIDAD</v>
      </c>
      <c r="K23" s="52"/>
      <c r="L23" s="57" t="str">
        <f>VLOOKUP(H23,PELIGROS!A$2:G$445,4,0)</f>
        <v>N/A</v>
      </c>
      <c r="M23" s="57" t="str">
        <f>VLOOKUP(H23,PELIGROS!A$2:G$445,5,0)</f>
        <v>PVE PSICOSOCIAL</v>
      </c>
      <c r="N23" s="52">
        <v>2</v>
      </c>
      <c r="O23" s="53">
        <v>3</v>
      </c>
      <c r="P23" s="53">
        <v>10</v>
      </c>
      <c r="Q23" s="53">
        <f t="shared" si="1"/>
        <v>6</v>
      </c>
      <c r="R23" s="53">
        <f t="shared" si="2"/>
        <v>60</v>
      </c>
      <c r="S23" s="54" t="str">
        <f t="shared" si="3"/>
        <v>M-6</v>
      </c>
      <c r="T23" s="55" t="str">
        <f t="shared" si="0"/>
        <v>III</v>
      </c>
      <c r="U23" s="55" t="str">
        <f t="shared" si="4"/>
        <v>Mejorable</v>
      </c>
      <c r="V23" s="74"/>
      <c r="W23" s="57" t="str">
        <f>VLOOKUP(H23,PELIGROS!A$2:G$445,6,0)</f>
        <v>ESTRÉS</v>
      </c>
      <c r="X23" s="52"/>
      <c r="Y23" s="52"/>
      <c r="Z23" s="52"/>
      <c r="AA23" s="57"/>
      <c r="AB23" s="57" t="str">
        <f>VLOOKUP(H23,PELIGROS!A$2:G$445,7,0)</f>
        <v>N/A</v>
      </c>
      <c r="AC23" s="74" t="s">
        <v>1205</v>
      </c>
      <c r="AD23" s="76"/>
    </row>
    <row r="24" spans="1:30" ht="37.5" customHeight="1">
      <c r="A24" s="79"/>
      <c r="B24" s="79"/>
      <c r="C24" s="76"/>
      <c r="D24" s="82"/>
      <c r="E24" s="85"/>
      <c r="F24" s="85"/>
      <c r="G24" s="57" t="str">
        <f>VLOOKUP(H24,PELIGROS!A$1:G$445,2,0)</f>
        <v>NATURALEZA DE LA TAREA</v>
      </c>
      <c r="H24" s="54" t="s">
        <v>76</v>
      </c>
      <c r="I24" s="54" t="s">
        <v>1255</v>
      </c>
      <c r="J24" s="57" t="str">
        <f>VLOOKUP(H24,PELIGROS!A$2:G$445,3,0)</f>
        <v>ESTRÉS,  TRANSTORNOS DEL SUEÑO</v>
      </c>
      <c r="K24" s="52"/>
      <c r="L24" s="57" t="str">
        <f>VLOOKUP(H24,PELIGROS!A$2:G$445,4,0)</f>
        <v>N/A</v>
      </c>
      <c r="M24" s="57" t="str">
        <f>VLOOKUP(H24,PELIGROS!A$2:G$445,5,0)</f>
        <v>PVE PSICOSOCIAL</v>
      </c>
      <c r="N24" s="52">
        <v>2</v>
      </c>
      <c r="O24" s="53">
        <v>3</v>
      </c>
      <c r="P24" s="53">
        <v>10</v>
      </c>
      <c r="Q24" s="53">
        <f t="shared" si="1"/>
        <v>6</v>
      </c>
      <c r="R24" s="53">
        <f t="shared" si="2"/>
        <v>60</v>
      </c>
      <c r="S24" s="54" t="str">
        <f t="shared" si="3"/>
        <v>M-6</v>
      </c>
      <c r="T24" s="55" t="str">
        <f t="shared" si="0"/>
        <v>III</v>
      </c>
      <c r="U24" s="55" t="str">
        <f t="shared" si="4"/>
        <v>Mejorable</v>
      </c>
      <c r="V24" s="74"/>
      <c r="W24" s="57" t="str">
        <f>VLOOKUP(H24,PELIGROS!A$2:G$445,6,0)</f>
        <v>ESTRÉS</v>
      </c>
      <c r="X24" s="52"/>
      <c r="Y24" s="52"/>
      <c r="Z24" s="52"/>
      <c r="AA24" s="57"/>
      <c r="AB24" s="57" t="str">
        <f>VLOOKUP(H24,PELIGROS!A$2:G$445,7,0)</f>
        <v>N/A</v>
      </c>
      <c r="AC24" s="74"/>
      <c r="AD24" s="76"/>
    </row>
    <row r="25" spans="1:30" ht="51">
      <c r="A25" s="79"/>
      <c r="B25" s="79"/>
      <c r="C25" s="76"/>
      <c r="D25" s="82"/>
      <c r="E25" s="85"/>
      <c r="F25" s="85"/>
      <c r="G25" s="57" t="str">
        <f>VLOOKUP(H25,PELIGROS!A$1:G$445,2,0)</f>
        <v>Forzadas, Prolongadas</v>
      </c>
      <c r="H25" s="54" t="s">
        <v>40</v>
      </c>
      <c r="I25" s="54" t="s">
        <v>1256</v>
      </c>
      <c r="J25" s="57" t="str">
        <f>VLOOKUP(H25,PELIGROS!A$2:G$445,3,0)</f>
        <v xml:space="preserve">Lesiones osteomusculares, lesiones osteoarticulares
</v>
      </c>
      <c r="K25" s="52"/>
      <c r="L25" s="57" t="str">
        <f>VLOOKUP(H25,PELIGROS!A$2:G$445,4,0)</f>
        <v>Inspecciones planeadas e inspecciones no planeadas, procedimientos de programas de seguridad y salud en el trabajo</v>
      </c>
      <c r="M25" s="57" t="str">
        <f>VLOOKUP(H25,PELIGROS!A$2:G$445,5,0)</f>
        <v>PVE Biomecánico, programa pausas activas, exámenes periódicos, recomendaciones, control de posturas</v>
      </c>
      <c r="N25" s="52">
        <v>2</v>
      </c>
      <c r="O25" s="53">
        <v>3</v>
      </c>
      <c r="P25" s="53">
        <v>25</v>
      </c>
      <c r="Q25" s="53">
        <f t="shared" si="1"/>
        <v>6</v>
      </c>
      <c r="R25" s="53">
        <f t="shared" si="2"/>
        <v>150</v>
      </c>
      <c r="S25" s="54" t="str">
        <f t="shared" si="3"/>
        <v>M-6</v>
      </c>
      <c r="T25" s="55" t="str">
        <f t="shared" si="0"/>
        <v>II</v>
      </c>
      <c r="U25" s="55" t="str">
        <f t="shared" si="4"/>
        <v>No Aceptable o Aceptable Con Control Especifico</v>
      </c>
      <c r="V25" s="74"/>
      <c r="W25" s="57" t="str">
        <f>VLOOKUP(H25,PELIGROS!A$2:G$445,6,0)</f>
        <v>Enfermedades Osteomusculares</v>
      </c>
      <c r="X25" s="52"/>
      <c r="Y25" s="52"/>
      <c r="Z25" s="52"/>
      <c r="AA25" s="57"/>
      <c r="AB25" s="57" t="str">
        <f>VLOOKUP(H25,PELIGROS!A$2:G$445,7,0)</f>
        <v>Prevención en lesiones osteomusculares, líderes de pausas activas</v>
      </c>
      <c r="AC25" s="74" t="s">
        <v>1206</v>
      </c>
      <c r="AD25" s="76"/>
    </row>
    <row r="26" spans="1:30" ht="38.25">
      <c r="A26" s="79"/>
      <c r="B26" s="79"/>
      <c r="C26" s="76"/>
      <c r="D26" s="82"/>
      <c r="E26" s="85"/>
      <c r="F26" s="85"/>
      <c r="G26" s="57" t="str">
        <f>VLOOKUP(H26,PELIGROS!A$1:G$445,2,0)</f>
        <v>Higiene Muscular</v>
      </c>
      <c r="H26" s="54" t="s">
        <v>483</v>
      </c>
      <c r="I26" s="54" t="s">
        <v>1256</v>
      </c>
      <c r="J26" s="57" t="str">
        <f>VLOOKUP(H26,PELIGROS!A$2:G$445,3,0)</f>
        <v>Lesiones Musculoesqueléticas</v>
      </c>
      <c r="K26" s="52"/>
      <c r="L26" s="57" t="str">
        <f>VLOOKUP(H26,PELIGROS!A$2:G$445,4,0)</f>
        <v>N/A</v>
      </c>
      <c r="M26" s="57" t="str">
        <f>VLOOKUP(H26,PELIGROS!A$2:G$445,5,0)</f>
        <v>N/A</v>
      </c>
      <c r="N26" s="52">
        <v>2</v>
      </c>
      <c r="O26" s="53">
        <v>3</v>
      </c>
      <c r="P26" s="53">
        <v>10</v>
      </c>
      <c r="Q26" s="53">
        <f t="shared" si="1"/>
        <v>6</v>
      </c>
      <c r="R26" s="53">
        <f t="shared" si="2"/>
        <v>60</v>
      </c>
      <c r="S26" s="54" t="str">
        <f t="shared" si="3"/>
        <v>M-6</v>
      </c>
      <c r="T26" s="55" t="str">
        <f t="shared" si="0"/>
        <v>III</v>
      </c>
      <c r="U26" s="55" t="str">
        <f t="shared" si="4"/>
        <v>Mejorable</v>
      </c>
      <c r="V26" s="74"/>
      <c r="W26" s="57" t="str">
        <f>VLOOKUP(H26,PELIGROS!A$2:G$445,6,0)</f>
        <v xml:space="preserve">Enfermedades Osteomusculares
</v>
      </c>
      <c r="X26" s="52"/>
      <c r="Y26" s="52"/>
      <c r="Z26" s="52"/>
      <c r="AA26" s="57"/>
      <c r="AB26" s="57" t="str">
        <f>VLOOKUP(H26,PELIGROS!A$2:G$445,7,0)</f>
        <v>Prevención en lesiones osteomusculares, líderes de pausas activas</v>
      </c>
      <c r="AC26" s="74"/>
      <c r="AD26" s="76"/>
    </row>
    <row r="27" spans="1:30" ht="40.5">
      <c r="A27" s="79"/>
      <c r="B27" s="79"/>
      <c r="C27" s="76"/>
      <c r="D27" s="82"/>
      <c r="E27" s="85"/>
      <c r="F27" s="85"/>
      <c r="G27" s="57" t="str">
        <f>VLOOKUP(H27,PELIGROS!A$1:G$445,2,0)</f>
        <v>Superficies de trabajo irregulares o deslizantes</v>
      </c>
      <c r="H27" s="54" t="s">
        <v>597</v>
      </c>
      <c r="I27" s="54" t="s">
        <v>1257</v>
      </c>
      <c r="J27" s="57" t="str">
        <f>VLOOKUP(H27,PELIGROS!A$2:G$445,3,0)</f>
        <v>Caidas del mismo nivel, fracturas, golpe con objetos, caídas de objetos, obstrucción de rutas de evacuación</v>
      </c>
      <c r="K27" s="52"/>
      <c r="L27" s="57" t="str">
        <f>VLOOKUP(H27,PELIGROS!A$2:G$445,4,0)</f>
        <v>N/A</v>
      </c>
      <c r="M27" s="57" t="str">
        <f>VLOOKUP(H27,PELIGROS!A$2:G$445,5,0)</f>
        <v>N/A</v>
      </c>
      <c r="N27" s="52">
        <v>2</v>
      </c>
      <c r="O27" s="53">
        <v>3</v>
      </c>
      <c r="P27" s="53">
        <v>25</v>
      </c>
      <c r="Q27" s="53">
        <f t="shared" si="1"/>
        <v>6</v>
      </c>
      <c r="R27" s="53">
        <f t="shared" si="2"/>
        <v>150</v>
      </c>
      <c r="S27" s="54" t="str">
        <f t="shared" si="3"/>
        <v>M-6</v>
      </c>
      <c r="T27" s="55" t="str">
        <f t="shared" si="0"/>
        <v>II</v>
      </c>
      <c r="U27" s="55" t="str">
        <f t="shared" si="4"/>
        <v>No Aceptable o Aceptable Con Control Especifico</v>
      </c>
      <c r="V27" s="74"/>
      <c r="W27" s="57" t="str">
        <f>VLOOKUP(H27,PELIGROS!A$2:G$445,6,0)</f>
        <v>Caídas de distinto nivel</v>
      </c>
      <c r="X27" s="52"/>
      <c r="Y27" s="52"/>
      <c r="Z27" s="52"/>
      <c r="AA27" s="57"/>
      <c r="AB27" s="57" t="str">
        <f>VLOOKUP(H27,PELIGROS!A$2:G$445,7,0)</f>
        <v>Pautas Básicas en orden y aseo en el lugar de trabajo, actos y condiciones inseguras</v>
      </c>
      <c r="AC27" s="52" t="s">
        <v>1208</v>
      </c>
      <c r="AD27" s="76"/>
    </row>
    <row r="28" spans="1:30" ht="51.75" thickBot="1">
      <c r="A28" s="79"/>
      <c r="B28" s="79"/>
      <c r="C28" s="77"/>
      <c r="D28" s="83"/>
      <c r="E28" s="86"/>
      <c r="F28" s="86"/>
      <c r="G28" s="67" t="str">
        <f>VLOOKUP(H28,PELIGROS!A$1:G$445,2,0)</f>
        <v>SISMOS, INCENDIOS, INUNDACIONES, TERREMOTOS, VENDAVALES, DERRUMBE</v>
      </c>
      <c r="H28" s="68" t="s">
        <v>62</v>
      </c>
      <c r="I28" s="68" t="s">
        <v>1258</v>
      </c>
      <c r="J28" s="67" t="str">
        <f>VLOOKUP(H28,PELIGROS!A$2:G$445,3,0)</f>
        <v>SISMOS, INCENDIOS, INUNDACIONES, TERREMOTOS, VENDAVALES</v>
      </c>
      <c r="K28" s="69"/>
      <c r="L28" s="67" t="str">
        <f>VLOOKUP(H28,PELIGROS!A$2:G$445,4,0)</f>
        <v>Inspecciones planeadas e inspecciones no planeadas, procedimientos de programas de seguridad y salud en el trabajo</v>
      </c>
      <c r="M28" s="67" t="str">
        <f>VLOOKUP(H28,PELIGROS!A$2:G$445,5,0)</f>
        <v>BRIGADAS DE EMERGENCIAS</v>
      </c>
      <c r="N28" s="69">
        <v>2</v>
      </c>
      <c r="O28" s="70">
        <v>1</v>
      </c>
      <c r="P28" s="70">
        <v>100</v>
      </c>
      <c r="Q28" s="70">
        <f t="shared" si="1"/>
        <v>2</v>
      </c>
      <c r="R28" s="70">
        <f t="shared" si="2"/>
        <v>200</v>
      </c>
      <c r="S28" s="68" t="str">
        <f t="shared" si="3"/>
        <v>B-2</v>
      </c>
      <c r="T28" s="71" t="str">
        <f t="shared" si="0"/>
        <v>II</v>
      </c>
      <c r="U28" s="71" t="str">
        <f t="shared" si="4"/>
        <v>No Aceptable o Aceptable Con Control Especifico</v>
      </c>
      <c r="V28" s="87"/>
      <c r="W28" s="67" t="str">
        <f>VLOOKUP(H28,PELIGROS!A$2:G$445,6,0)</f>
        <v>MUERTE</v>
      </c>
      <c r="X28" s="69"/>
      <c r="Y28" s="69"/>
      <c r="Z28" s="69"/>
      <c r="AA28" s="67"/>
      <c r="AB28" s="67" t="str">
        <f>VLOOKUP(H28,PELIGROS!A$2:G$445,7,0)</f>
        <v>ENTRENAMIENTO DE LA BRIGADA; DIVULGACIÓN DE PLAN DE EMERGENCIA</v>
      </c>
      <c r="AC28" s="69" t="s">
        <v>1210</v>
      </c>
      <c r="AD28" s="77"/>
    </row>
    <row r="29" spans="1:30" ht="25.5">
      <c r="A29" s="79"/>
      <c r="B29" s="79"/>
      <c r="C29" s="90" t="s">
        <v>1223</v>
      </c>
      <c r="D29" s="93" t="s">
        <v>1224</v>
      </c>
      <c r="E29" s="96" t="s">
        <v>1020</v>
      </c>
      <c r="F29" s="96" t="s">
        <v>1231</v>
      </c>
      <c r="G29" s="60" t="str">
        <f>VLOOKUP(H29,PELIGROS!A$1:G$445,2,0)</f>
        <v>Bacterias</v>
      </c>
      <c r="H29" s="26" t="s">
        <v>113</v>
      </c>
      <c r="I29" s="26" t="s">
        <v>1253</v>
      </c>
      <c r="J29" s="60" t="str">
        <f>VLOOKUP(H29,PELIGROS!A$2:G$445,3,0)</f>
        <v>Infecciones Bacterianas</v>
      </c>
      <c r="K29" s="61"/>
      <c r="L29" s="60" t="str">
        <f>VLOOKUP(H29,PELIGROS!A$2:G$445,4,0)</f>
        <v>N/A</v>
      </c>
      <c r="M29" s="60" t="str">
        <f>VLOOKUP(H29,PELIGROS!A$2:G$445,5,0)</f>
        <v>Vacunación</v>
      </c>
      <c r="N29" s="61">
        <v>2</v>
      </c>
      <c r="O29" s="62">
        <v>3</v>
      </c>
      <c r="P29" s="62">
        <v>10</v>
      </c>
      <c r="Q29" s="62">
        <f t="shared" si="1"/>
        <v>6</v>
      </c>
      <c r="R29" s="62">
        <f t="shared" si="2"/>
        <v>60</v>
      </c>
      <c r="S29" s="26" t="str">
        <f t="shared" si="3"/>
        <v>M-6</v>
      </c>
      <c r="T29" s="58" t="str">
        <f t="shared" si="0"/>
        <v>III</v>
      </c>
      <c r="U29" s="58" t="str">
        <f t="shared" si="4"/>
        <v>Mejorable</v>
      </c>
      <c r="V29" s="88">
        <v>1</v>
      </c>
      <c r="W29" s="60" t="str">
        <f>VLOOKUP(H29,PELIGROS!A$2:G$445,6,0)</f>
        <v xml:space="preserve">Enfermedades Infectocontagiosas
</v>
      </c>
      <c r="X29" s="61"/>
      <c r="Y29" s="61"/>
      <c r="Z29" s="61"/>
      <c r="AA29" s="60"/>
      <c r="AB29" s="60" t="str">
        <f>VLOOKUP(H29,PELIGROS!A$2:G$445,7,0)</f>
        <v>Autocuidado</v>
      </c>
      <c r="AC29" s="88" t="s">
        <v>1202</v>
      </c>
      <c r="AD29" s="90" t="s">
        <v>1203</v>
      </c>
    </row>
    <row r="30" spans="1:30" ht="25.5">
      <c r="A30" s="79"/>
      <c r="B30" s="79"/>
      <c r="C30" s="91"/>
      <c r="D30" s="94"/>
      <c r="E30" s="97"/>
      <c r="F30" s="97"/>
      <c r="G30" s="14" t="str">
        <f>VLOOKUP(H30,PELIGROS!A$1:G$445,2,0)</f>
        <v>Virus</v>
      </c>
      <c r="H30" s="27" t="s">
        <v>122</v>
      </c>
      <c r="I30" s="27" t="s">
        <v>1253</v>
      </c>
      <c r="J30" s="14" t="str">
        <f>VLOOKUP(H30,PELIGROS!A$2:G$445,3,0)</f>
        <v>Infecciones Virales</v>
      </c>
      <c r="K30" s="15"/>
      <c r="L30" s="14" t="str">
        <f>VLOOKUP(H30,PELIGROS!A$2:G$445,4,0)</f>
        <v>N/A</v>
      </c>
      <c r="M30" s="14" t="str">
        <f>VLOOKUP(H30,PELIGROS!A$2:G$445,5,0)</f>
        <v>Vacunación</v>
      </c>
      <c r="N30" s="15">
        <v>2</v>
      </c>
      <c r="O30" s="16">
        <v>3</v>
      </c>
      <c r="P30" s="16">
        <v>10</v>
      </c>
      <c r="Q30" s="16">
        <f t="shared" si="1"/>
        <v>6</v>
      </c>
      <c r="R30" s="16">
        <f t="shared" si="2"/>
        <v>60</v>
      </c>
      <c r="S30" s="27" t="str">
        <f t="shared" si="3"/>
        <v>M-6</v>
      </c>
      <c r="T30" s="59" t="str">
        <f t="shared" si="0"/>
        <v>III</v>
      </c>
      <c r="U30" s="59" t="str">
        <f t="shared" si="4"/>
        <v>Mejorable</v>
      </c>
      <c r="V30" s="89"/>
      <c r="W30" s="14" t="str">
        <f>VLOOKUP(H30,PELIGROS!A$2:G$445,6,0)</f>
        <v xml:space="preserve">Enfermedades Infectocontagiosas
</v>
      </c>
      <c r="X30" s="15"/>
      <c r="Y30" s="15"/>
      <c r="Z30" s="15"/>
      <c r="AA30" s="14"/>
      <c r="AB30" s="14" t="str">
        <f>VLOOKUP(H30,PELIGROS!A$2:G$445,7,0)</f>
        <v>Autocuidado</v>
      </c>
      <c r="AC30" s="89"/>
      <c r="AD30" s="91"/>
    </row>
    <row r="31" spans="1:30" ht="51">
      <c r="A31" s="79"/>
      <c r="B31" s="79"/>
      <c r="C31" s="91"/>
      <c r="D31" s="94"/>
      <c r="E31" s="97"/>
      <c r="F31" s="97"/>
      <c r="G31" s="14" t="str">
        <f>VLOOKUP(H31,PELIGROS!A$1:G$445,2,0)</f>
        <v>AUSENCIA O EXCESO DE LUZ EN UN AMBIENTE</v>
      </c>
      <c r="H31" s="27" t="s">
        <v>155</v>
      </c>
      <c r="I31" s="27" t="s">
        <v>1254</v>
      </c>
      <c r="J31" s="14" t="str">
        <f>VLOOKUP(H31,PELIGROS!A$2:G$445,3,0)</f>
        <v>DISMINUCIÓN AGUDEZA VISUAL, CANSANCIO VISUAL</v>
      </c>
      <c r="K31" s="15"/>
      <c r="L31" s="14" t="str">
        <f>VLOOKUP(H31,PELIGROS!A$2:G$445,4,0)</f>
        <v>Inspecciones planeadas e inspecciones no planeadas, procedimientos de programas de seguridad y salud en el trabajo</v>
      </c>
      <c r="M31" s="14" t="str">
        <f>VLOOKUP(H31,PELIGROS!A$2:G$445,5,0)</f>
        <v>N/A</v>
      </c>
      <c r="N31" s="15">
        <v>2</v>
      </c>
      <c r="O31" s="16">
        <v>4</v>
      </c>
      <c r="P31" s="16">
        <v>10</v>
      </c>
      <c r="Q31" s="16">
        <f t="shared" si="1"/>
        <v>8</v>
      </c>
      <c r="R31" s="16">
        <f t="shared" si="2"/>
        <v>80</v>
      </c>
      <c r="S31" s="27" t="str">
        <f t="shared" si="3"/>
        <v>M-8</v>
      </c>
      <c r="T31" s="59" t="str">
        <f t="shared" si="0"/>
        <v>III</v>
      </c>
      <c r="U31" s="59" t="str">
        <f t="shared" si="4"/>
        <v>Mejorable</v>
      </c>
      <c r="V31" s="89"/>
      <c r="W31" s="14" t="str">
        <f>VLOOKUP(H31,PELIGROS!A$2:G$445,6,0)</f>
        <v>DISMINUCIÓN AGUDEZA VISUAL</v>
      </c>
      <c r="X31" s="15"/>
      <c r="Y31" s="15"/>
      <c r="Z31" s="15"/>
      <c r="AA31" s="14"/>
      <c r="AB31" s="14" t="str">
        <f>VLOOKUP(H31,PELIGROS!A$2:G$445,7,0)</f>
        <v>N/A</v>
      </c>
      <c r="AC31" s="15" t="s">
        <v>1216</v>
      </c>
      <c r="AD31" s="91"/>
    </row>
    <row r="32" spans="1:30" ht="33.75" customHeight="1">
      <c r="A32" s="79"/>
      <c r="B32" s="79"/>
      <c r="C32" s="91"/>
      <c r="D32" s="94"/>
      <c r="E32" s="97"/>
      <c r="F32" s="97"/>
      <c r="G32" s="14" t="str">
        <f>VLOOKUP(H32,PELIGROS!A$1:G$445,2,0)</f>
        <v>CONCENTRACIÓN EN ACTIVIDADES DE ALTO DESEMPEÑO MENTAL</v>
      </c>
      <c r="H32" s="27" t="s">
        <v>72</v>
      </c>
      <c r="I32" s="27" t="s">
        <v>1255</v>
      </c>
      <c r="J32" s="14" t="str">
        <f>VLOOKUP(H32,PELIGROS!A$2:G$445,3,0)</f>
        <v>ESTRÉS, CEFALEA, IRRITABILIDAD</v>
      </c>
      <c r="K32" s="15"/>
      <c r="L32" s="14" t="str">
        <f>VLOOKUP(H32,PELIGROS!A$2:G$445,4,0)</f>
        <v>N/A</v>
      </c>
      <c r="M32" s="14" t="str">
        <f>VLOOKUP(H32,PELIGROS!A$2:G$445,5,0)</f>
        <v>PVE PSICOSOCIAL</v>
      </c>
      <c r="N32" s="15">
        <v>2</v>
      </c>
      <c r="O32" s="16">
        <v>3</v>
      </c>
      <c r="P32" s="16">
        <v>10</v>
      </c>
      <c r="Q32" s="16">
        <f t="shared" si="1"/>
        <v>6</v>
      </c>
      <c r="R32" s="16">
        <f t="shared" si="2"/>
        <v>60</v>
      </c>
      <c r="S32" s="27" t="str">
        <f t="shared" si="3"/>
        <v>M-6</v>
      </c>
      <c r="T32" s="59" t="str">
        <f t="shared" si="0"/>
        <v>III</v>
      </c>
      <c r="U32" s="59" t="str">
        <f t="shared" si="4"/>
        <v>Mejorable</v>
      </c>
      <c r="V32" s="89"/>
      <c r="W32" s="14" t="str">
        <f>VLOOKUP(H32,PELIGROS!A$2:G$445,6,0)</f>
        <v>ESTRÉS</v>
      </c>
      <c r="X32" s="15"/>
      <c r="Y32" s="15"/>
      <c r="Z32" s="15"/>
      <c r="AA32" s="14"/>
      <c r="AB32" s="14" t="str">
        <f>VLOOKUP(H32,PELIGROS!A$2:G$445,7,0)</f>
        <v>N/A</v>
      </c>
      <c r="AC32" s="89" t="s">
        <v>1205</v>
      </c>
      <c r="AD32" s="91"/>
    </row>
    <row r="33" spans="1:30" ht="33.75" customHeight="1">
      <c r="A33" s="79"/>
      <c r="B33" s="79"/>
      <c r="C33" s="91"/>
      <c r="D33" s="94"/>
      <c r="E33" s="97"/>
      <c r="F33" s="97"/>
      <c r="G33" s="14" t="str">
        <f>VLOOKUP(H33,PELIGROS!A$1:G$445,2,0)</f>
        <v>NATURALEZA DE LA TAREA</v>
      </c>
      <c r="H33" s="27" t="s">
        <v>76</v>
      </c>
      <c r="I33" s="27" t="s">
        <v>1255</v>
      </c>
      <c r="J33" s="14" t="str">
        <f>VLOOKUP(H33,PELIGROS!A$2:G$445,3,0)</f>
        <v>ESTRÉS,  TRANSTORNOS DEL SUEÑO</v>
      </c>
      <c r="K33" s="15"/>
      <c r="L33" s="14" t="str">
        <f>VLOOKUP(H33,PELIGROS!A$2:G$445,4,0)</f>
        <v>N/A</v>
      </c>
      <c r="M33" s="14" t="str">
        <f>VLOOKUP(H33,PELIGROS!A$2:G$445,5,0)</f>
        <v>PVE PSICOSOCIAL</v>
      </c>
      <c r="N33" s="15">
        <v>2</v>
      </c>
      <c r="O33" s="16">
        <v>3</v>
      </c>
      <c r="P33" s="16">
        <v>10</v>
      </c>
      <c r="Q33" s="16">
        <f t="shared" si="1"/>
        <v>6</v>
      </c>
      <c r="R33" s="16">
        <f t="shared" si="2"/>
        <v>60</v>
      </c>
      <c r="S33" s="27" t="str">
        <f t="shared" si="3"/>
        <v>M-6</v>
      </c>
      <c r="T33" s="59" t="str">
        <f t="shared" si="0"/>
        <v>III</v>
      </c>
      <c r="U33" s="59" t="str">
        <f t="shared" si="4"/>
        <v>Mejorable</v>
      </c>
      <c r="V33" s="89"/>
      <c r="W33" s="14" t="str">
        <f>VLOOKUP(H33,PELIGROS!A$2:G$445,6,0)</f>
        <v>ESTRÉS</v>
      </c>
      <c r="X33" s="15"/>
      <c r="Y33" s="15"/>
      <c r="Z33" s="15"/>
      <c r="AA33" s="14"/>
      <c r="AB33" s="14" t="str">
        <f>VLOOKUP(H33,PELIGROS!A$2:G$445,7,0)</f>
        <v>N/A</v>
      </c>
      <c r="AC33" s="89"/>
      <c r="AD33" s="91"/>
    </row>
    <row r="34" spans="1:30" ht="51">
      <c r="A34" s="79"/>
      <c r="B34" s="79"/>
      <c r="C34" s="91"/>
      <c r="D34" s="94"/>
      <c r="E34" s="97"/>
      <c r="F34" s="97"/>
      <c r="G34" s="14" t="str">
        <f>VLOOKUP(H34,PELIGROS!A$1:G$445,2,0)</f>
        <v>Forzadas, Prolongadas</v>
      </c>
      <c r="H34" s="27" t="s">
        <v>40</v>
      </c>
      <c r="I34" s="27" t="s">
        <v>1256</v>
      </c>
      <c r="J34" s="14" t="str">
        <f>VLOOKUP(H34,PELIGROS!A$2:G$445,3,0)</f>
        <v xml:space="preserve">Lesiones osteomusculares, lesiones osteoarticulares
</v>
      </c>
      <c r="K34" s="15"/>
      <c r="L34" s="14" t="str">
        <f>VLOOKUP(H34,PELIGROS!A$2:G$445,4,0)</f>
        <v>Inspecciones planeadas e inspecciones no planeadas, procedimientos de programas de seguridad y salud en el trabajo</v>
      </c>
      <c r="M34" s="14" t="str">
        <f>VLOOKUP(H34,PELIGROS!A$2:G$445,5,0)</f>
        <v>PVE Biomecánico, programa pausas activas, exámenes periódicos, recomendaciones, control de posturas</v>
      </c>
      <c r="N34" s="15">
        <v>2</v>
      </c>
      <c r="O34" s="16">
        <v>3</v>
      </c>
      <c r="P34" s="16">
        <v>25</v>
      </c>
      <c r="Q34" s="16">
        <f t="shared" si="1"/>
        <v>6</v>
      </c>
      <c r="R34" s="16">
        <f t="shared" si="2"/>
        <v>150</v>
      </c>
      <c r="S34" s="27" t="str">
        <f t="shared" si="3"/>
        <v>M-6</v>
      </c>
      <c r="T34" s="59" t="str">
        <f t="shared" si="0"/>
        <v>II</v>
      </c>
      <c r="U34" s="59" t="str">
        <f t="shared" si="4"/>
        <v>No Aceptable o Aceptable Con Control Especifico</v>
      </c>
      <c r="V34" s="89"/>
      <c r="W34" s="14" t="str">
        <f>VLOOKUP(H34,PELIGROS!A$2:G$445,6,0)</f>
        <v>Enfermedades Osteomusculares</v>
      </c>
      <c r="X34" s="15"/>
      <c r="Y34" s="15"/>
      <c r="Z34" s="15"/>
      <c r="AA34" s="14"/>
      <c r="AB34" s="14" t="str">
        <f>VLOOKUP(H34,PELIGROS!A$2:G$445,7,0)</f>
        <v>Prevención en lesiones osteomusculares, líderes de pausas activas</v>
      </c>
      <c r="AC34" s="89" t="s">
        <v>1206</v>
      </c>
      <c r="AD34" s="91"/>
    </row>
    <row r="35" spans="1:30" ht="38.25">
      <c r="A35" s="79"/>
      <c r="B35" s="79"/>
      <c r="C35" s="91"/>
      <c r="D35" s="94"/>
      <c r="E35" s="97"/>
      <c r="F35" s="97"/>
      <c r="G35" s="14" t="str">
        <f>VLOOKUP(H35,PELIGROS!A$1:G$445,2,0)</f>
        <v>Higiene Muscular</v>
      </c>
      <c r="H35" s="27" t="s">
        <v>483</v>
      </c>
      <c r="I35" s="27" t="s">
        <v>1256</v>
      </c>
      <c r="J35" s="14" t="str">
        <f>VLOOKUP(H35,PELIGROS!A$2:G$445,3,0)</f>
        <v>Lesiones Musculoesqueléticas</v>
      </c>
      <c r="K35" s="15"/>
      <c r="L35" s="14" t="str">
        <f>VLOOKUP(H35,PELIGROS!A$2:G$445,4,0)</f>
        <v>N/A</v>
      </c>
      <c r="M35" s="14" t="str">
        <f>VLOOKUP(H35,PELIGROS!A$2:G$445,5,0)</f>
        <v>N/A</v>
      </c>
      <c r="N35" s="15">
        <v>2</v>
      </c>
      <c r="O35" s="16">
        <v>3</v>
      </c>
      <c r="P35" s="16">
        <v>10</v>
      </c>
      <c r="Q35" s="16">
        <f t="shared" si="1"/>
        <v>6</v>
      </c>
      <c r="R35" s="16">
        <f t="shared" si="2"/>
        <v>60</v>
      </c>
      <c r="S35" s="27" t="str">
        <f t="shared" si="3"/>
        <v>M-6</v>
      </c>
      <c r="T35" s="59" t="str">
        <f t="shared" si="0"/>
        <v>III</v>
      </c>
      <c r="U35" s="59" t="str">
        <f t="shared" si="4"/>
        <v>Mejorable</v>
      </c>
      <c r="V35" s="89"/>
      <c r="W35" s="14" t="str">
        <f>VLOOKUP(H35,PELIGROS!A$2:G$445,6,0)</f>
        <v xml:space="preserve">Enfermedades Osteomusculares
</v>
      </c>
      <c r="X35" s="15"/>
      <c r="Y35" s="15"/>
      <c r="Z35" s="15"/>
      <c r="AA35" s="14"/>
      <c r="AB35" s="14" t="str">
        <f>VLOOKUP(H35,PELIGROS!A$2:G$445,7,0)</f>
        <v>Prevención en lesiones osteomusculares, líderes de pausas activas</v>
      </c>
      <c r="AC35" s="89"/>
      <c r="AD35" s="91"/>
    </row>
    <row r="36" spans="1:30" ht="40.5">
      <c r="A36" s="79"/>
      <c r="B36" s="79"/>
      <c r="C36" s="91"/>
      <c r="D36" s="94"/>
      <c r="E36" s="97"/>
      <c r="F36" s="97"/>
      <c r="G36" s="14" t="str">
        <f>VLOOKUP(H36,PELIGROS!A$1:G$445,2,0)</f>
        <v>Superficies de trabajo irregulares o deslizantes</v>
      </c>
      <c r="H36" s="27" t="s">
        <v>597</v>
      </c>
      <c r="I36" s="27" t="s">
        <v>1257</v>
      </c>
      <c r="J36" s="14" t="str">
        <f>VLOOKUP(H36,PELIGROS!A$2:G$445,3,0)</f>
        <v>Caidas del mismo nivel, fracturas, golpe con objetos, caídas de objetos, obstrucción de rutas de evacuación</v>
      </c>
      <c r="K36" s="15"/>
      <c r="L36" s="14" t="str">
        <f>VLOOKUP(H36,PELIGROS!A$2:G$445,4,0)</f>
        <v>N/A</v>
      </c>
      <c r="M36" s="14" t="str">
        <f>VLOOKUP(H36,PELIGROS!A$2:G$445,5,0)</f>
        <v>N/A</v>
      </c>
      <c r="N36" s="15">
        <v>2</v>
      </c>
      <c r="O36" s="16">
        <v>3</v>
      </c>
      <c r="P36" s="16">
        <v>25</v>
      </c>
      <c r="Q36" s="16">
        <f t="shared" si="1"/>
        <v>6</v>
      </c>
      <c r="R36" s="16">
        <f t="shared" si="2"/>
        <v>150</v>
      </c>
      <c r="S36" s="27" t="str">
        <f t="shared" si="3"/>
        <v>M-6</v>
      </c>
      <c r="T36" s="59" t="str">
        <f t="shared" si="0"/>
        <v>II</v>
      </c>
      <c r="U36" s="59" t="str">
        <f t="shared" si="4"/>
        <v>No Aceptable o Aceptable Con Control Especifico</v>
      </c>
      <c r="V36" s="89"/>
      <c r="W36" s="14" t="str">
        <f>VLOOKUP(H36,PELIGROS!A$2:G$445,6,0)</f>
        <v>Caídas de distinto nivel</v>
      </c>
      <c r="X36" s="15"/>
      <c r="Y36" s="15"/>
      <c r="Z36" s="15"/>
      <c r="AA36" s="14"/>
      <c r="AB36" s="14" t="str">
        <f>VLOOKUP(H36,PELIGROS!A$2:G$445,7,0)</f>
        <v>Pautas Básicas en orden y aseo en el lugar de trabajo, actos y condiciones inseguras</v>
      </c>
      <c r="AC36" s="15" t="s">
        <v>1208</v>
      </c>
      <c r="AD36" s="91"/>
    </row>
    <row r="37" spans="1:30" ht="51.75" thickBot="1">
      <c r="A37" s="79"/>
      <c r="B37" s="79"/>
      <c r="C37" s="92"/>
      <c r="D37" s="95"/>
      <c r="E37" s="98"/>
      <c r="F37" s="98"/>
      <c r="G37" s="17" t="str">
        <f>VLOOKUP(H37,PELIGROS!A$1:G$445,2,0)</f>
        <v>SISMOS, INCENDIOS, INUNDACIONES, TERREMOTOS, VENDAVALES, DERRUMBE</v>
      </c>
      <c r="H37" s="28" t="s">
        <v>62</v>
      </c>
      <c r="I37" s="28" t="s">
        <v>1258</v>
      </c>
      <c r="J37" s="17" t="str">
        <f>VLOOKUP(H37,PELIGROS!A$2:G$445,3,0)</f>
        <v>SISMOS, INCENDIOS, INUNDACIONES, TERREMOTOS, VENDAVALES</v>
      </c>
      <c r="K37" s="18"/>
      <c r="L37" s="17" t="str">
        <f>VLOOKUP(H37,PELIGROS!A$2:G$445,4,0)</f>
        <v>Inspecciones planeadas e inspecciones no planeadas, procedimientos de programas de seguridad y salud en el trabajo</v>
      </c>
      <c r="M37" s="17" t="str">
        <f>VLOOKUP(H37,PELIGROS!A$2:G$445,5,0)</f>
        <v>BRIGADAS DE EMERGENCIAS</v>
      </c>
      <c r="N37" s="18">
        <v>2</v>
      </c>
      <c r="O37" s="19">
        <v>1</v>
      </c>
      <c r="P37" s="19">
        <v>100</v>
      </c>
      <c r="Q37" s="19">
        <f t="shared" si="1"/>
        <v>2</v>
      </c>
      <c r="R37" s="19">
        <f t="shared" si="2"/>
        <v>200</v>
      </c>
      <c r="S37" s="28" t="str">
        <f t="shared" si="3"/>
        <v>B-2</v>
      </c>
      <c r="T37" s="63" t="str">
        <f t="shared" si="0"/>
        <v>II</v>
      </c>
      <c r="U37" s="63" t="str">
        <f t="shared" si="4"/>
        <v>No Aceptable o Aceptable Con Control Especifico</v>
      </c>
      <c r="V37" s="99"/>
      <c r="W37" s="17" t="str">
        <f>VLOOKUP(H37,PELIGROS!A$2:G$445,6,0)</f>
        <v>MUERTE</v>
      </c>
      <c r="X37" s="18"/>
      <c r="Y37" s="18"/>
      <c r="Z37" s="18"/>
      <c r="AA37" s="17"/>
      <c r="AB37" s="17" t="str">
        <f>VLOOKUP(H37,PELIGROS!A$2:G$445,7,0)</f>
        <v>ENTRENAMIENTO DE LA BRIGADA; DIVULGACIÓN DE PLAN DE EMERGENCIA</v>
      </c>
      <c r="AC37" s="18" t="s">
        <v>1210</v>
      </c>
      <c r="AD37" s="92"/>
    </row>
    <row r="38" spans="1:30" ht="46.5" customHeight="1">
      <c r="A38" s="79"/>
      <c r="B38" s="79"/>
      <c r="C38" s="75" t="str">
        <f>VLOOKUP(E38,FUNCIONES!A$2:C$82,2,0)</f>
        <v>Llevar el registro y control de la información del area y asegurar la realización de las actividades de soporte administrativo y tecnico mediante los procedimientos establecidos por el area.</v>
      </c>
      <c r="D38" s="81" t="str">
        <f>VLOOKUP(E38,FUNCIONES!A$2:C$82,3,0)</f>
        <v>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v>
      </c>
      <c r="E38" s="84" t="s">
        <v>1023</v>
      </c>
      <c r="F38" s="84" t="s">
        <v>1231</v>
      </c>
      <c r="G38" s="64" t="str">
        <f>VLOOKUP(H38,PELIGROS!A$1:G$445,2,0)</f>
        <v>Bacterias</v>
      </c>
      <c r="H38" s="50" t="s">
        <v>113</v>
      </c>
      <c r="I38" s="50" t="s">
        <v>1253</v>
      </c>
      <c r="J38" s="64" t="str">
        <f>VLOOKUP(H38,PELIGROS!A$2:G$445,3,0)</f>
        <v>Infecciones Bacterianas</v>
      </c>
      <c r="K38" s="65"/>
      <c r="L38" s="64" t="str">
        <f>VLOOKUP(H38,PELIGROS!A$2:G$445,4,0)</f>
        <v>N/A</v>
      </c>
      <c r="M38" s="64" t="str">
        <f>VLOOKUP(H38,PELIGROS!A$2:G$445,5,0)</f>
        <v>Vacunación</v>
      </c>
      <c r="N38" s="65">
        <v>2</v>
      </c>
      <c r="O38" s="66">
        <v>3</v>
      </c>
      <c r="P38" s="66">
        <v>10</v>
      </c>
      <c r="Q38" s="66">
        <f t="shared" si="1"/>
        <v>6</v>
      </c>
      <c r="R38" s="66">
        <f t="shared" si="2"/>
        <v>60</v>
      </c>
      <c r="S38" s="50" t="str">
        <f t="shared" si="3"/>
        <v>M-6</v>
      </c>
      <c r="T38" s="51" t="str">
        <f t="shared" si="0"/>
        <v>III</v>
      </c>
      <c r="U38" s="51" t="str">
        <f t="shared" si="4"/>
        <v>Mejorable</v>
      </c>
      <c r="V38" s="73">
        <v>1</v>
      </c>
      <c r="W38" s="64" t="str">
        <f>VLOOKUP(H38,PELIGROS!A$2:G$445,6,0)</f>
        <v xml:space="preserve">Enfermedades Infectocontagiosas
</v>
      </c>
      <c r="X38" s="65"/>
      <c r="Y38" s="65"/>
      <c r="Z38" s="65"/>
      <c r="AA38" s="64"/>
      <c r="AB38" s="64" t="str">
        <f>VLOOKUP(H38,PELIGROS!A$2:G$445,7,0)</f>
        <v>Autocuidado</v>
      </c>
      <c r="AC38" s="65" t="s">
        <v>1202</v>
      </c>
      <c r="AD38" s="75" t="s">
        <v>1203</v>
      </c>
    </row>
    <row r="39" spans="1:30" ht="25.5">
      <c r="A39" s="79"/>
      <c r="B39" s="79"/>
      <c r="C39" s="76"/>
      <c r="D39" s="82"/>
      <c r="E39" s="85"/>
      <c r="F39" s="85"/>
      <c r="G39" s="57" t="str">
        <f>VLOOKUP(H39,PELIGROS!A$1:G$445,2,0)</f>
        <v>Virus</v>
      </c>
      <c r="H39" s="54" t="s">
        <v>122</v>
      </c>
      <c r="I39" s="54" t="s">
        <v>1253</v>
      </c>
      <c r="J39" s="57" t="str">
        <f>VLOOKUP(H39,PELIGROS!A$2:G$445,3,0)</f>
        <v>Infecciones Virales</v>
      </c>
      <c r="K39" s="52"/>
      <c r="L39" s="57" t="str">
        <f>VLOOKUP(H39,PELIGROS!A$2:G$445,4,0)</f>
        <v>N/A</v>
      </c>
      <c r="M39" s="57" t="str">
        <f>VLOOKUP(H39,PELIGROS!A$2:G$445,5,0)</f>
        <v>Vacunación</v>
      </c>
      <c r="N39" s="52">
        <v>2</v>
      </c>
      <c r="O39" s="53">
        <v>3</v>
      </c>
      <c r="P39" s="53">
        <v>10</v>
      </c>
      <c r="Q39" s="53">
        <f t="shared" si="1"/>
        <v>6</v>
      </c>
      <c r="R39" s="53">
        <f t="shared" si="2"/>
        <v>60</v>
      </c>
      <c r="S39" s="54" t="str">
        <f t="shared" si="3"/>
        <v>M-6</v>
      </c>
      <c r="T39" s="55" t="str">
        <f t="shared" si="0"/>
        <v>III</v>
      </c>
      <c r="U39" s="55" t="str">
        <f t="shared" si="4"/>
        <v>Mejorable</v>
      </c>
      <c r="V39" s="74"/>
      <c r="W39" s="57" t="str">
        <f>VLOOKUP(H39,PELIGROS!A$2:G$445,6,0)</f>
        <v xml:space="preserve">Enfermedades Infectocontagiosas
</v>
      </c>
      <c r="X39" s="52"/>
      <c r="Y39" s="52"/>
      <c r="Z39" s="52"/>
      <c r="AA39" s="57"/>
      <c r="AB39" s="57" t="str">
        <f>VLOOKUP(H39,PELIGROS!A$2:G$445,7,0)</f>
        <v>Autocuidado</v>
      </c>
      <c r="AC39" s="52"/>
      <c r="AD39" s="76"/>
    </row>
    <row r="40" spans="1:30" ht="51">
      <c r="A40" s="79"/>
      <c r="B40" s="79"/>
      <c r="C40" s="76"/>
      <c r="D40" s="82"/>
      <c r="E40" s="85"/>
      <c r="F40" s="85"/>
      <c r="G40" s="57" t="str">
        <f>VLOOKUP(H40,PELIGROS!A$1:G$445,2,0)</f>
        <v>AUSENCIA O EXCESO DE LUZ EN UN AMBIENTE</v>
      </c>
      <c r="H40" s="54" t="s">
        <v>155</v>
      </c>
      <c r="I40" s="54" t="s">
        <v>1254</v>
      </c>
      <c r="J40" s="57" t="str">
        <f>VLOOKUP(H40,PELIGROS!A$2:G$445,3,0)</f>
        <v>DISMINUCIÓN AGUDEZA VISUAL, CANSANCIO VISUAL</v>
      </c>
      <c r="K40" s="52"/>
      <c r="L40" s="57" t="str">
        <f>VLOOKUP(H40,PELIGROS!A$2:G$445,4,0)</f>
        <v>Inspecciones planeadas e inspecciones no planeadas, procedimientos de programas de seguridad y salud en el trabajo</v>
      </c>
      <c r="M40" s="57" t="str">
        <f>VLOOKUP(H40,PELIGROS!A$2:G$445,5,0)</f>
        <v>N/A</v>
      </c>
      <c r="N40" s="52">
        <v>2</v>
      </c>
      <c r="O40" s="53">
        <v>4</v>
      </c>
      <c r="P40" s="53">
        <v>10</v>
      </c>
      <c r="Q40" s="53">
        <f t="shared" si="1"/>
        <v>8</v>
      </c>
      <c r="R40" s="53">
        <f t="shared" si="2"/>
        <v>80</v>
      </c>
      <c r="S40" s="54" t="str">
        <f t="shared" si="3"/>
        <v>M-8</v>
      </c>
      <c r="T40" s="55" t="str">
        <f t="shared" si="0"/>
        <v>III</v>
      </c>
      <c r="U40" s="55" t="str">
        <f t="shared" si="4"/>
        <v>Mejorable</v>
      </c>
      <c r="V40" s="74"/>
      <c r="W40" s="57" t="str">
        <f>VLOOKUP(H40,PELIGROS!A$2:G$445,6,0)</f>
        <v>DISMINUCIÓN AGUDEZA VISUAL</v>
      </c>
      <c r="X40" s="52"/>
      <c r="Y40" s="52"/>
      <c r="Z40" s="52"/>
      <c r="AA40" s="57"/>
      <c r="AB40" s="57" t="str">
        <f>VLOOKUP(H40,PELIGROS!A$2:G$445,7,0)</f>
        <v>N/A</v>
      </c>
      <c r="AC40" s="52" t="s">
        <v>1216</v>
      </c>
      <c r="AD40" s="76"/>
    </row>
    <row r="41" spans="1:30" ht="33.75" customHeight="1">
      <c r="A41" s="79"/>
      <c r="B41" s="79"/>
      <c r="C41" s="76"/>
      <c r="D41" s="82"/>
      <c r="E41" s="85"/>
      <c r="F41" s="85"/>
      <c r="G41" s="57" t="str">
        <f>VLOOKUP(H41,PELIGROS!A$1:G$445,2,0)</f>
        <v>CONCENTRACIÓN EN ACTIVIDADES DE ALTO DESEMPEÑO MENTAL</v>
      </c>
      <c r="H41" s="54" t="s">
        <v>72</v>
      </c>
      <c r="I41" s="54" t="s">
        <v>1255</v>
      </c>
      <c r="J41" s="57" t="str">
        <f>VLOOKUP(H41,PELIGROS!A$2:G$445,3,0)</f>
        <v>ESTRÉS, CEFALEA, IRRITABILIDAD</v>
      </c>
      <c r="K41" s="52"/>
      <c r="L41" s="57" t="str">
        <f>VLOOKUP(H41,PELIGROS!A$2:G$445,4,0)</f>
        <v>N/A</v>
      </c>
      <c r="M41" s="57" t="str">
        <f>VLOOKUP(H41,PELIGROS!A$2:G$445,5,0)</f>
        <v>PVE PSICOSOCIAL</v>
      </c>
      <c r="N41" s="52">
        <v>2</v>
      </c>
      <c r="O41" s="53">
        <v>3</v>
      </c>
      <c r="P41" s="53">
        <v>10</v>
      </c>
      <c r="Q41" s="53">
        <f t="shared" si="1"/>
        <v>6</v>
      </c>
      <c r="R41" s="53">
        <f t="shared" si="2"/>
        <v>60</v>
      </c>
      <c r="S41" s="54" t="str">
        <f t="shared" si="3"/>
        <v>M-6</v>
      </c>
      <c r="T41" s="55" t="str">
        <f t="shared" si="0"/>
        <v>III</v>
      </c>
      <c r="U41" s="55" t="str">
        <f t="shared" si="4"/>
        <v>Mejorable</v>
      </c>
      <c r="V41" s="74"/>
      <c r="W41" s="57" t="str">
        <f>VLOOKUP(H41,PELIGROS!A$2:G$445,6,0)</f>
        <v>ESTRÉS</v>
      </c>
      <c r="X41" s="52"/>
      <c r="Y41" s="52"/>
      <c r="Z41" s="52"/>
      <c r="AA41" s="57"/>
      <c r="AB41" s="57" t="str">
        <f>VLOOKUP(H41,PELIGROS!A$2:G$445,7,0)</f>
        <v>N/A</v>
      </c>
      <c r="AC41" s="74" t="s">
        <v>1205</v>
      </c>
      <c r="AD41" s="76"/>
    </row>
    <row r="42" spans="1:30" ht="33.75" customHeight="1">
      <c r="A42" s="79"/>
      <c r="B42" s="79"/>
      <c r="C42" s="76"/>
      <c r="D42" s="82"/>
      <c r="E42" s="85"/>
      <c r="F42" s="85"/>
      <c r="G42" s="57" t="str">
        <f>VLOOKUP(H42,PELIGROS!A$1:G$445,2,0)</f>
        <v>NATURALEZA DE LA TAREA</v>
      </c>
      <c r="H42" s="54" t="s">
        <v>76</v>
      </c>
      <c r="I42" s="54" t="s">
        <v>1255</v>
      </c>
      <c r="J42" s="57" t="str">
        <f>VLOOKUP(H42,PELIGROS!A$2:G$445,3,0)</f>
        <v>ESTRÉS,  TRANSTORNOS DEL SUEÑO</v>
      </c>
      <c r="K42" s="52"/>
      <c r="L42" s="57" t="str">
        <f>VLOOKUP(H42,PELIGROS!A$2:G$445,4,0)</f>
        <v>N/A</v>
      </c>
      <c r="M42" s="57" t="str">
        <f>VLOOKUP(H42,PELIGROS!A$2:G$445,5,0)</f>
        <v>PVE PSICOSOCIAL</v>
      </c>
      <c r="N42" s="52">
        <v>2</v>
      </c>
      <c r="O42" s="53">
        <v>3</v>
      </c>
      <c r="P42" s="53">
        <v>10</v>
      </c>
      <c r="Q42" s="53">
        <f t="shared" si="1"/>
        <v>6</v>
      </c>
      <c r="R42" s="53">
        <f t="shared" si="2"/>
        <v>60</v>
      </c>
      <c r="S42" s="54" t="str">
        <f t="shared" si="3"/>
        <v>M-6</v>
      </c>
      <c r="T42" s="55" t="str">
        <f t="shared" si="0"/>
        <v>III</v>
      </c>
      <c r="U42" s="55" t="str">
        <f t="shared" si="4"/>
        <v>Mejorable</v>
      </c>
      <c r="V42" s="74"/>
      <c r="W42" s="57" t="str">
        <f>VLOOKUP(H42,PELIGROS!A$2:G$445,6,0)</f>
        <v>ESTRÉS</v>
      </c>
      <c r="X42" s="52"/>
      <c r="Y42" s="52"/>
      <c r="Z42" s="52"/>
      <c r="AA42" s="57"/>
      <c r="AB42" s="57" t="str">
        <f>VLOOKUP(H42,PELIGROS!A$2:G$445,7,0)</f>
        <v>N/A</v>
      </c>
      <c r="AC42" s="74"/>
      <c r="AD42" s="76"/>
    </row>
    <row r="43" spans="1:30" ht="51">
      <c r="A43" s="79"/>
      <c r="B43" s="79"/>
      <c r="C43" s="76"/>
      <c r="D43" s="82"/>
      <c r="E43" s="85"/>
      <c r="F43" s="85"/>
      <c r="G43" s="57" t="str">
        <f>VLOOKUP(H43,PELIGROS!A$1:G$445,2,0)</f>
        <v>Forzadas, Prolongadas</v>
      </c>
      <c r="H43" s="54" t="s">
        <v>40</v>
      </c>
      <c r="I43" s="54" t="s">
        <v>1256</v>
      </c>
      <c r="J43" s="57" t="str">
        <f>VLOOKUP(H43,PELIGROS!A$2:G$445,3,0)</f>
        <v xml:space="preserve">Lesiones osteomusculares, lesiones osteoarticulares
</v>
      </c>
      <c r="K43" s="52"/>
      <c r="L43" s="57" t="str">
        <f>VLOOKUP(H43,PELIGROS!A$2:G$445,4,0)</f>
        <v>Inspecciones planeadas e inspecciones no planeadas, procedimientos de programas de seguridad y salud en el trabajo</v>
      </c>
      <c r="M43" s="57" t="str">
        <f>VLOOKUP(H43,PELIGROS!A$2:G$445,5,0)</f>
        <v>PVE Biomecánico, programa pausas activas, exámenes periódicos, recomendaciones, control de posturas</v>
      </c>
      <c r="N43" s="52">
        <v>2</v>
      </c>
      <c r="O43" s="53">
        <v>3</v>
      </c>
      <c r="P43" s="53">
        <v>25</v>
      </c>
      <c r="Q43" s="53">
        <f t="shared" si="1"/>
        <v>6</v>
      </c>
      <c r="R43" s="53">
        <f t="shared" si="2"/>
        <v>150</v>
      </c>
      <c r="S43" s="54" t="str">
        <f t="shared" si="3"/>
        <v>M-6</v>
      </c>
      <c r="T43" s="55" t="str">
        <f t="shared" si="0"/>
        <v>II</v>
      </c>
      <c r="U43" s="55" t="str">
        <f t="shared" si="4"/>
        <v>No Aceptable o Aceptable Con Control Especifico</v>
      </c>
      <c r="V43" s="74"/>
      <c r="W43" s="57" t="str">
        <f>VLOOKUP(H43,PELIGROS!A$2:G$445,6,0)</f>
        <v>Enfermedades Osteomusculares</v>
      </c>
      <c r="X43" s="52"/>
      <c r="Y43" s="52"/>
      <c r="Z43" s="52"/>
      <c r="AA43" s="57"/>
      <c r="AB43" s="57" t="str">
        <f>VLOOKUP(H43,PELIGROS!A$2:G$445,7,0)</f>
        <v>Prevención en lesiones osteomusculares, líderes de pausas activas</v>
      </c>
      <c r="AC43" s="74" t="s">
        <v>1206</v>
      </c>
      <c r="AD43" s="76"/>
    </row>
    <row r="44" spans="1:30" ht="38.25">
      <c r="A44" s="79"/>
      <c r="B44" s="79"/>
      <c r="C44" s="76"/>
      <c r="D44" s="82"/>
      <c r="E44" s="85"/>
      <c r="F44" s="85"/>
      <c r="G44" s="57" t="str">
        <f>VLOOKUP(H44,PELIGROS!A$1:G$445,2,0)</f>
        <v>Higiene Muscular</v>
      </c>
      <c r="H44" s="54" t="s">
        <v>483</v>
      </c>
      <c r="I44" s="54" t="s">
        <v>1256</v>
      </c>
      <c r="J44" s="57" t="str">
        <f>VLOOKUP(H44,PELIGROS!A$2:G$445,3,0)</f>
        <v>Lesiones Musculoesqueléticas</v>
      </c>
      <c r="K44" s="52"/>
      <c r="L44" s="57" t="str">
        <f>VLOOKUP(H44,PELIGROS!A$2:G$445,4,0)</f>
        <v>N/A</v>
      </c>
      <c r="M44" s="57" t="str">
        <f>VLOOKUP(H44,PELIGROS!A$2:G$445,5,0)</f>
        <v>N/A</v>
      </c>
      <c r="N44" s="52">
        <v>2</v>
      </c>
      <c r="O44" s="53">
        <v>3</v>
      </c>
      <c r="P44" s="53">
        <v>10</v>
      </c>
      <c r="Q44" s="53">
        <f t="shared" si="1"/>
        <v>6</v>
      </c>
      <c r="R44" s="53">
        <f t="shared" si="2"/>
        <v>60</v>
      </c>
      <c r="S44" s="54" t="str">
        <f t="shared" si="3"/>
        <v>M-6</v>
      </c>
      <c r="T44" s="55" t="str">
        <f t="shared" si="0"/>
        <v>III</v>
      </c>
      <c r="U44" s="55" t="str">
        <f t="shared" si="4"/>
        <v>Mejorable</v>
      </c>
      <c r="V44" s="74"/>
      <c r="W44" s="57" t="str">
        <f>VLOOKUP(H44,PELIGROS!A$2:G$445,6,0)</f>
        <v xml:space="preserve">Enfermedades Osteomusculares
</v>
      </c>
      <c r="X44" s="52"/>
      <c r="Y44" s="52"/>
      <c r="Z44" s="52"/>
      <c r="AA44" s="57"/>
      <c r="AB44" s="57" t="str">
        <f>VLOOKUP(H44,PELIGROS!A$2:G$445,7,0)</f>
        <v>Prevención en lesiones osteomusculares, líderes de pausas activas</v>
      </c>
      <c r="AC44" s="74"/>
      <c r="AD44" s="76"/>
    </row>
    <row r="45" spans="1:30" ht="40.5">
      <c r="A45" s="79"/>
      <c r="B45" s="79"/>
      <c r="C45" s="76"/>
      <c r="D45" s="82"/>
      <c r="E45" s="85"/>
      <c r="F45" s="85"/>
      <c r="G45" s="57" t="str">
        <f>VLOOKUP(H45,PELIGROS!A$1:G$445,2,0)</f>
        <v>Superficies de trabajo irregulares o deslizantes</v>
      </c>
      <c r="H45" s="54" t="s">
        <v>597</v>
      </c>
      <c r="I45" s="54" t="s">
        <v>1257</v>
      </c>
      <c r="J45" s="57" t="str">
        <f>VLOOKUP(H45,PELIGROS!A$2:G$445,3,0)</f>
        <v>Caidas del mismo nivel, fracturas, golpe con objetos, caídas de objetos, obstrucción de rutas de evacuación</v>
      </c>
      <c r="K45" s="52"/>
      <c r="L45" s="57" t="str">
        <f>VLOOKUP(H45,PELIGROS!A$2:G$445,4,0)</f>
        <v>N/A</v>
      </c>
      <c r="M45" s="57" t="str">
        <f>VLOOKUP(H45,PELIGROS!A$2:G$445,5,0)</f>
        <v>N/A</v>
      </c>
      <c r="N45" s="52">
        <v>2</v>
      </c>
      <c r="O45" s="53">
        <v>3</v>
      </c>
      <c r="P45" s="53">
        <v>25</v>
      </c>
      <c r="Q45" s="53">
        <f t="shared" si="1"/>
        <v>6</v>
      </c>
      <c r="R45" s="53">
        <f t="shared" si="2"/>
        <v>150</v>
      </c>
      <c r="S45" s="54" t="str">
        <f t="shared" si="3"/>
        <v>M-6</v>
      </c>
      <c r="T45" s="55" t="str">
        <f t="shared" si="0"/>
        <v>II</v>
      </c>
      <c r="U45" s="55" t="str">
        <f t="shared" si="4"/>
        <v>No Aceptable o Aceptable Con Control Especifico</v>
      </c>
      <c r="V45" s="74"/>
      <c r="W45" s="57" t="str">
        <f>VLOOKUP(H45,PELIGROS!A$2:G$445,6,0)</f>
        <v>Caídas de distinto nivel</v>
      </c>
      <c r="X45" s="52"/>
      <c r="Y45" s="52"/>
      <c r="Z45" s="52"/>
      <c r="AA45" s="57"/>
      <c r="AB45" s="57" t="str">
        <f>VLOOKUP(H45,PELIGROS!A$2:G$445,7,0)</f>
        <v>Pautas Básicas en orden y aseo en el lugar de trabajo, actos y condiciones inseguras</v>
      </c>
      <c r="AC45" s="52" t="s">
        <v>1208</v>
      </c>
      <c r="AD45" s="76"/>
    </row>
    <row r="46" spans="1:30" ht="51.75" thickBot="1">
      <c r="A46" s="80"/>
      <c r="B46" s="80"/>
      <c r="C46" s="77"/>
      <c r="D46" s="83"/>
      <c r="E46" s="86"/>
      <c r="F46" s="86"/>
      <c r="G46" s="67" t="str">
        <f>VLOOKUP(H46,PELIGROS!A$1:G$445,2,0)</f>
        <v>SISMOS, INCENDIOS, INUNDACIONES, TERREMOTOS, VENDAVALES, DERRUMBE</v>
      </c>
      <c r="H46" s="68" t="s">
        <v>62</v>
      </c>
      <c r="I46" s="68" t="s">
        <v>1258</v>
      </c>
      <c r="J46" s="67" t="str">
        <f>VLOOKUP(H46,PELIGROS!A$2:G$445,3,0)</f>
        <v>SISMOS, INCENDIOS, INUNDACIONES, TERREMOTOS, VENDAVALES</v>
      </c>
      <c r="K46" s="69"/>
      <c r="L46" s="67" t="str">
        <f>VLOOKUP(H46,PELIGROS!A$2:G$445,4,0)</f>
        <v>Inspecciones planeadas e inspecciones no planeadas, procedimientos de programas de seguridad y salud en el trabajo</v>
      </c>
      <c r="M46" s="67" t="str">
        <f>VLOOKUP(H46,PELIGROS!A$2:G$445,5,0)</f>
        <v>BRIGADAS DE EMERGENCIAS</v>
      </c>
      <c r="N46" s="69">
        <v>2</v>
      </c>
      <c r="O46" s="70">
        <v>1</v>
      </c>
      <c r="P46" s="70">
        <v>100</v>
      </c>
      <c r="Q46" s="70">
        <f t="shared" si="1"/>
        <v>2</v>
      </c>
      <c r="R46" s="70">
        <f t="shared" si="2"/>
        <v>200</v>
      </c>
      <c r="S46" s="68" t="str">
        <f t="shared" si="3"/>
        <v>B-2</v>
      </c>
      <c r="T46" s="71" t="str">
        <f t="shared" si="0"/>
        <v>II</v>
      </c>
      <c r="U46" s="71" t="str">
        <f t="shared" si="4"/>
        <v>No Aceptable o Aceptable Con Control Especifico</v>
      </c>
      <c r="V46" s="87"/>
      <c r="W46" s="67" t="str">
        <f>VLOOKUP(H46,PELIGROS!A$2:G$445,6,0)</f>
        <v>MUERTE</v>
      </c>
      <c r="X46" s="69"/>
      <c r="Y46" s="69"/>
      <c r="Z46" s="69"/>
      <c r="AA46" s="67"/>
      <c r="AB46" s="67" t="str">
        <f>VLOOKUP(H46,PELIGROS!A$2:G$445,7,0)</f>
        <v>ENTRENAMIENTO DE LA BRIGADA; DIVULGACIÓN DE PLAN DE EMERGENCIA</v>
      </c>
      <c r="AC46" s="69" t="s">
        <v>1210</v>
      </c>
      <c r="AD46" s="77"/>
    </row>
    <row r="48" spans="1:30" ht="13.5" thickBot="1"/>
    <row r="49" spans="1:7" ht="15.75" customHeight="1" thickBot="1">
      <c r="A49" s="117" t="s">
        <v>1193</v>
      </c>
      <c r="B49" s="117"/>
      <c r="C49" s="117"/>
      <c r="D49" s="117"/>
      <c r="E49" s="117"/>
      <c r="F49" s="117"/>
      <c r="G49" s="117"/>
    </row>
    <row r="50" spans="1:7" ht="15.75" customHeight="1" thickBot="1">
      <c r="A50" s="110" t="s">
        <v>1194</v>
      </c>
      <c r="B50" s="110"/>
      <c r="C50" s="110"/>
      <c r="D50" s="118" t="s">
        <v>1195</v>
      </c>
      <c r="E50" s="118"/>
      <c r="F50" s="118"/>
      <c r="G50" s="118"/>
    </row>
    <row r="51" spans="1:7" ht="31.5" customHeight="1">
      <c r="A51" s="135" t="s">
        <v>1238</v>
      </c>
      <c r="B51" s="136"/>
      <c r="C51" s="137"/>
      <c r="D51" s="138" t="s">
        <v>1237</v>
      </c>
      <c r="E51" s="138"/>
      <c r="F51" s="138"/>
      <c r="G51" s="138"/>
    </row>
    <row r="52" spans="1:7" ht="30.75" customHeight="1">
      <c r="A52" s="139" t="s">
        <v>1239</v>
      </c>
      <c r="B52" s="140"/>
      <c r="C52" s="141"/>
      <c r="D52" s="120" t="s">
        <v>1240</v>
      </c>
      <c r="E52" s="120"/>
      <c r="F52" s="120"/>
      <c r="G52" s="120"/>
    </row>
    <row r="53" spans="1:7" ht="15.75" customHeight="1" thickBot="1">
      <c r="A53" s="101"/>
      <c r="B53" s="102"/>
      <c r="C53" s="103"/>
      <c r="D53" s="100"/>
      <c r="E53" s="100"/>
      <c r="F53" s="100"/>
      <c r="G53" s="100"/>
    </row>
  </sheetData>
  <mergeCells count="58">
    <mergeCell ref="J8:J10"/>
    <mergeCell ref="H10:I10"/>
    <mergeCell ref="E5:G5"/>
    <mergeCell ref="A8:A10"/>
    <mergeCell ref="B8:B10"/>
    <mergeCell ref="C8:F9"/>
    <mergeCell ref="G8:I9"/>
    <mergeCell ref="K8:M9"/>
    <mergeCell ref="N8:T9"/>
    <mergeCell ref="U8:U9"/>
    <mergeCell ref="V8:W9"/>
    <mergeCell ref="X8:AD9"/>
    <mergeCell ref="A53:C53"/>
    <mergeCell ref="D53:G53"/>
    <mergeCell ref="C11:C19"/>
    <mergeCell ref="D11:D19"/>
    <mergeCell ref="E11:E19"/>
    <mergeCell ref="F11:F19"/>
    <mergeCell ref="A49:G49"/>
    <mergeCell ref="A50:C50"/>
    <mergeCell ref="D50:G50"/>
    <mergeCell ref="A51:C51"/>
    <mergeCell ref="D51:G51"/>
    <mergeCell ref="A52:C52"/>
    <mergeCell ref="D52:G52"/>
    <mergeCell ref="AD11:AD19"/>
    <mergeCell ref="AC14:AC15"/>
    <mergeCell ref="AC16:AC17"/>
    <mergeCell ref="C20:C28"/>
    <mergeCell ref="D20:D28"/>
    <mergeCell ref="E20:E28"/>
    <mergeCell ref="F20:F28"/>
    <mergeCell ref="V20:V28"/>
    <mergeCell ref="AC20:AC21"/>
    <mergeCell ref="AD20:AD28"/>
    <mergeCell ref="V11:V18"/>
    <mergeCell ref="AC11:AC12"/>
    <mergeCell ref="D29:D37"/>
    <mergeCell ref="E29:E37"/>
    <mergeCell ref="F29:F37"/>
    <mergeCell ref="V29:V37"/>
    <mergeCell ref="AC29:AC30"/>
    <mergeCell ref="AC43:AC44"/>
    <mergeCell ref="A11:A46"/>
    <mergeCell ref="B11:B46"/>
    <mergeCell ref="AD29:AD37"/>
    <mergeCell ref="AC32:AC33"/>
    <mergeCell ref="AC34:AC35"/>
    <mergeCell ref="C38:C46"/>
    <mergeCell ref="D38:D46"/>
    <mergeCell ref="E38:E46"/>
    <mergeCell ref="F38:F46"/>
    <mergeCell ref="V38:V46"/>
    <mergeCell ref="AD38:AD46"/>
    <mergeCell ref="AC41:AC42"/>
    <mergeCell ref="AC23:AC24"/>
    <mergeCell ref="AC25:AC26"/>
    <mergeCell ref="C29:C37"/>
  </mergeCells>
  <conditionalFormatting sqref="P11:P19">
    <cfRule type="cellIs" priority="58" stopIfTrue="1" operator="equal">
      <formula>"10, 25, 50, 100"</formula>
    </cfRule>
  </conditionalFormatting>
  <conditionalFormatting sqref="U1:U10 U47:U1048576">
    <cfRule type="containsText" dxfId="107" priority="55" operator="containsText" text="No Aceptable o Aceptable con Control Especifico">
      <formula>NOT(ISERROR(SEARCH("No Aceptable o Aceptable con Control Especifico",U1)))</formula>
    </cfRule>
    <cfRule type="containsText" dxfId="106" priority="56" operator="containsText" text="No Aceptable">
      <formula>NOT(ISERROR(SEARCH("No Aceptable",U1)))</formula>
    </cfRule>
    <cfRule type="containsText" dxfId="105" priority="57" operator="containsText" text="No Aceptable o Aceptable con Control Especifico">
      <formula>NOT(ISERROR(SEARCH("No Aceptable o Aceptable con Control Especifico",U1)))</formula>
    </cfRule>
  </conditionalFormatting>
  <conditionalFormatting sqref="T1:T10 T47:T1048576">
    <cfRule type="cellIs" dxfId="104" priority="54" operator="equal">
      <formula>"II"</formula>
    </cfRule>
  </conditionalFormatting>
  <conditionalFormatting sqref="T11:T19">
    <cfRule type="cellIs" dxfId="103" priority="50" stopIfTrue="1" operator="equal">
      <formula>"IV"</formula>
    </cfRule>
    <cfRule type="cellIs" dxfId="102" priority="51" stopIfTrue="1" operator="equal">
      <formula>"III"</formula>
    </cfRule>
    <cfRule type="cellIs" dxfId="101" priority="52" stopIfTrue="1" operator="equal">
      <formula>"II"</formula>
    </cfRule>
    <cfRule type="cellIs" dxfId="100" priority="53" stopIfTrue="1" operator="equal">
      <formula>"I"</formula>
    </cfRule>
  </conditionalFormatting>
  <conditionalFormatting sqref="U11:U19">
    <cfRule type="cellIs" dxfId="99" priority="48" stopIfTrue="1" operator="equal">
      <formula>"No Aceptable"</formula>
    </cfRule>
    <cfRule type="cellIs" dxfId="98" priority="49" stopIfTrue="1" operator="equal">
      <formula>"Aceptable"</formula>
    </cfRule>
  </conditionalFormatting>
  <conditionalFormatting sqref="U11:U19">
    <cfRule type="cellIs" dxfId="97" priority="47" stopIfTrue="1" operator="equal">
      <formula>"No Aceptable o Aceptable Con Control Especifico"</formula>
    </cfRule>
  </conditionalFormatting>
  <conditionalFormatting sqref="U11:U19">
    <cfRule type="containsText" dxfId="96" priority="46" stopIfTrue="1" operator="containsText" text="Mejorable">
      <formula>NOT(ISERROR(SEARCH("Mejorable",U11)))</formula>
    </cfRule>
  </conditionalFormatting>
  <conditionalFormatting sqref="P20:P28">
    <cfRule type="cellIs" priority="27" stopIfTrue="1" operator="equal">
      <formula>"10, 25, 50, 100"</formula>
    </cfRule>
  </conditionalFormatting>
  <conditionalFormatting sqref="T20:T28">
    <cfRule type="cellIs" dxfId="95" priority="23" stopIfTrue="1" operator="equal">
      <formula>"IV"</formula>
    </cfRule>
    <cfRule type="cellIs" dxfId="94" priority="24" stopIfTrue="1" operator="equal">
      <formula>"III"</formula>
    </cfRule>
    <cfRule type="cellIs" dxfId="93" priority="25" stopIfTrue="1" operator="equal">
      <formula>"II"</formula>
    </cfRule>
    <cfRule type="cellIs" dxfId="92" priority="26" stopIfTrue="1" operator="equal">
      <formula>"I"</formula>
    </cfRule>
  </conditionalFormatting>
  <conditionalFormatting sqref="U20:U28">
    <cfRule type="cellIs" dxfId="91" priority="21" stopIfTrue="1" operator="equal">
      <formula>"No Aceptable"</formula>
    </cfRule>
    <cfRule type="cellIs" dxfId="90" priority="22" stopIfTrue="1" operator="equal">
      <formula>"Aceptable"</formula>
    </cfRule>
  </conditionalFormatting>
  <conditionalFormatting sqref="U20:U28">
    <cfRule type="cellIs" dxfId="89" priority="20" stopIfTrue="1" operator="equal">
      <formula>"No Aceptable o Aceptable Con Control Especifico"</formula>
    </cfRule>
  </conditionalFormatting>
  <conditionalFormatting sqref="U20:U28">
    <cfRule type="containsText" dxfId="88" priority="19" stopIfTrue="1" operator="containsText" text="Mejorable">
      <formula>NOT(ISERROR(SEARCH("Mejorable",U20)))</formula>
    </cfRule>
  </conditionalFormatting>
  <conditionalFormatting sqref="T29:T37">
    <cfRule type="cellIs" dxfId="87" priority="15" stopIfTrue="1" operator="equal">
      <formula>"IV"</formula>
    </cfRule>
    <cfRule type="cellIs" dxfId="86" priority="16" stopIfTrue="1" operator="equal">
      <formula>"III"</formula>
    </cfRule>
    <cfRule type="cellIs" dxfId="85" priority="17" stopIfTrue="1" operator="equal">
      <formula>"II"</formula>
    </cfRule>
    <cfRule type="cellIs" dxfId="84" priority="18" stopIfTrue="1" operator="equal">
      <formula>"I"</formula>
    </cfRule>
  </conditionalFormatting>
  <conditionalFormatting sqref="U29:U37">
    <cfRule type="cellIs" dxfId="83" priority="13" stopIfTrue="1" operator="equal">
      <formula>"No Aceptable"</formula>
    </cfRule>
    <cfRule type="cellIs" dxfId="82" priority="14" stopIfTrue="1" operator="equal">
      <formula>"Aceptable"</formula>
    </cfRule>
  </conditionalFormatting>
  <conditionalFormatting sqref="U29:U37">
    <cfRule type="cellIs" dxfId="81" priority="12" stopIfTrue="1" operator="equal">
      <formula>"No Aceptable o Aceptable Con Control Especifico"</formula>
    </cfRule>
  </conditionalFormatting>
  <conditionalFormatting sqref="U29:U37">
    <cfRule type="containsText" dxfId="80" priority="11" stopIfTrue="1" operator="containsText" text="Mejorable">
      <formula>NOT(ISERROR(SEARCH("Mejorable",U29)))</formula>
    </cfRule>
  </conditionalFormatting>
  <conditionalFormatting sqref="P29:P37">
    <cfRule type="cellIs" priority="10" stopIfTrue="1" operator="equal">
      <formula>"10, 25, 50, 100"</formula>
    </cfRule>
  </conditionalFormatting>
  <conditionalFormatting sqref="T38:T46">
    <cfRule type="cellIs" dxfId="79" priority="6" stopIfTrue="1" operator="equal">
      <formula>"IV"</formula>
    </cfRule>
    <cfRule type="cellIs" dxfId="78" priority="7" stopIfTrue="1" operator="equal">
      <formula>"III"</formula>
    </cfRule>
    <cfRule type="cellIs" dxfId="77" priority="8" stopIfTrue="1" operator="equal">
      <formula>"II"</formula>
    </cfRule>
    <cfRule type="cellIs" dxfId="76" priority="9" stopIfTrue="1" operator="equal">
      <formula>"I"</formula>
    </cfRule>
  </conditionalFormatting>
  <conditionalFormatting sqref="U38:U46">
    <cfRule type="cellIs" dxfId="75" priority="4" stopIfTrue="1" operator="equal">
      <formula>"No Aceptable"</formula>
    </cfRule>
    <cfRule type="cellIs" dxfId="74" priority="5" stopIfTrue="1" operator="equal">
      <formula>"Aceptable"</formula>
    </cfRule>
  </conditionalFormatting>
  <conditionalFormatting sqref="U38:U46">
    <cfRule type="cellIs" dxfId="73" priority="3" stopIfTrue="1" operator="equal">
      <formula>"No Aceptable o Aceptable Con Control Especifico"</formula>
    </cfRule>
  </conditionalFormatting>
  <conditionalFormatting sqref="U38:U46">
    <cfRule type="containsText" dxfId="72" priority="2" stopIfTrue="1" operator="containsText" text="Mejorable">
      <formula>NOT(ISERROR(SEARCH("Mejorable",U38)))</formula>
    </cfRule>
  </conditionalFormatting>
  <conditionalFormatting sqref="P38:P46">
    <cfRule type="cellIs" priority="1" stopIfTrue="1" operator="equal">
      <formula>"10, 25, 50, 100"</formula>
    </cfRule>
  </conditionalFormatting>
  <dataValidations count="2">
    <dataValidation type="whole" allowBlank="1" showInputMessage="1" showErrorMessage="1" prompt="1 Esporadica (EE)_x000a_2 Ocasional (EO)_x000a_3 Frecuente (EF)_x000a_4 continua (EC)" sqref="O11:O46">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46">
      <formula1>10</formula1>
      <formula2>100</formula2>
    </dataValidation>
  </dataValidations>
  <pageMargins left="0.7" right="0.7" top="0.75" bottom="0.75" header="0.3" footer="0.3"/>
  <pageSetup scale="11"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[1]Hoja2!#REF!</xm:f>
          </x14:formula1>
          <xm:sqref>E11 E20 E29 E38</xm:sqref>
        </x14:dataValidation>
        <x14:dataValidation type="list" allowBlank="1" showInputMessage="1" showErrorMessage="1">
          <x14:formula1>
            <xm:f>[1]Hoja1!#REF!</xm:f>
          </x14:formula1>
          <xm:sqref>H11:H46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4"/>
  <sheetViews>
    <sheetView showGridLines="0" view="pageBreakPreview" zoomScale="80" zoomScaleNormal="80" zoomScaleSheetLayoutView="80" workbookViewId="0">
      <selection activeCell="C3" sqref="C3"/>
    </sheetView>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38" t="s">
        <v>1260</v>
      </c>
      <c r="D2" s="39"/>
      <c r="E2" s="39"/>
      <c r="F2" s="39"/>
      <c r="G2" s="40"/>
      <c r="K2" s="9"/>
      <c r="L2" s="9"/>
      <c r="M2" s="9"/>
      <c r="V2" s="9"/>
      <c r="AB2" s="10"/>
      <c r="AC2" s="6"/>
      <c r="AD2" s="6"/>
    </row>
    <row r="3" spans="1:30" s="8" customFormat="1" ht="15" customHeight="1">
      <c r="A3" s="5"/>
      <c r="B3" s="6"/>
      <c r="C3" s="41" t="s">
        <v>1197</v>
      </c>
      <c r="D3" s="42"/>
      <c r="E3" s="42"/>
      <c r="F3" s="42"/>
      <c r="G3" s="43"/>
      <c r="K3" s="9"/>
      <c r="L3" s="9"/>
      <c r="M3" s="9"/>
      <c r="V3" s="9"/>
      <c r="AB3" s="10"/>
      <c r="AC3" s="6"/>
      <c r="AD3" s="6"/>
    </row>
    <row r="4" spans="1:30" s="8" customFormat="1" ht="15" customHeight="1" thickBot="1">
      <c r="A4" s="5"/>
      <c r="B4" s="6"/>
      <c r="C4" s="44" t="s">
        <v>1246</v>
      </c>
      <c r="D4" s="45"/>
      <c r="E4" s="45"/>
      <c r="F4" s="45"/>
      <c r="G4" s="46"/>
      <c r="K4" s="9"/>
      <c r="L4" s="9"/>
      <c r="M4" s="9"/>
      <c r="V4" s="9"/>
      <c r="AB4" s="10"/>
      <c r="AC4" s="6"/>
      <c r="AD4" s="6"/>
    </row>
    <row r="5" spans="1:30" s="8" customFormat="1" ht="11.25" customHeight="1">
      <c r="A5" s="5"/>
      <c r="B5" s="6"/>
      <c r="C5" s="11" t="s">
        <v>1196</v>
      </c>
      <c r="E5" s="129"/>
      <c r="F5" s="129"/>
      <c r="G5" s="129"/>
      <c r="H5" s="7"/>
      <c r="I5" s="7"/>
      <c r="K5" s="9"/>
      <c r="L5" s="9"/>
      <c r="M5" s="9"/>
      <c r="V5" s="9"/>
      <c r="AB5" s="10"/>
      <c r="AC5" s="6"/>
      <c r="AD5" s="6"/>
    </row>
    <row r="6" spans="1:30" s="8" customFormat="1" ht="11.25" customHeight="1">
      <c r="A6" s="5"/>
      <c r="B6" s="6"/>
      <c r="C6" s="11"/>
      <c r="E6" s="47"/>
      <c r="F6" s="47"/>
      <c r="G6" s="47"/>
      <c r="H6" s="7"/>
      <c r="I6" s="7"/>
      <c r="K6" s="9"/>
      <c r="L6" s="9"/>
      <c r="M6" s="9"/>
      <c r="V6" s="9"/>
      <c r="AB6" s="10"/>
      <c r="AC6" s="6"/>
      <c r="AD6" s="6"/>
    </row>
    <row r="7" spans="1:30" s="8" customFormat="1" ht="11.25" customHeight="1" thickBot="1">
      <c r="A7" s="5"/>
      <c r="B7" s="6"/>
      <c r="C7" s="11"/>
      <c r="E7" s="47"/>
      <c r="F7" s="47"/>
      <c r="G7" s="47"/>
      <c r="H7" s="7"/>
      <c r="I7" s="7"/>
      <c r="K7" s="9"/>
      <c r="L7" s="9"/>
      <c r="M7" s="9"/>
      <c r="V7" s="9"/>
      <c r="AB7" s="10"/>
      <c r="AC7" s="6"/>
      <c r="AD7" s="6"/>
    </row>
    <row r="8" spans="1:30" ht="17.25" customHeight="1" thickBot="1">
      <c r="A8" s="111" t="s">
        <v>11</v>
      </c>
      <c r="B8" s="114" t="s">
        <v>12</v>
      </c>
      <c r="C8" s="130" t="s">
        <v>0</v>
      </c>
      <c r="D8" s="130"/>
      <c r="E8" s="130"/>
      <c r="F8" s="130"/>
      <c r="G8" s="121" t="s">
        <v>1</v>
      </c>
      <c r="H8" s="122"/>
      <c r="I8" s="123"/>
      <c r="J8" s="131" t="s">
        <v>2</v>
      </c>
      <c r="K8" s="128" t="s">
        <v>3</v>
      </c>
      <c r="L8" s="128"/>
      <c r="M8" s="128"/>
      <c r="N8" s="128" t="s">
        <v>4</v>
      </c>
      <c r="O8" s="128"/>
      <c r="P8" s="128"/>
      <c r="Q8" s="128"/>
      <c r="R8" s="128"/>
      <c r="S8" s="128"/>
      <c r="T8" s="128"/>
      <c r="U8" s="128" t="s">
        <v>5</v>
      </c>
      <c r="V8" s="128" t="s">
        <v>6</v>
      </c>
      <c r="W8" s="132"/>
      <c r="X8" s="127" t="s">
        <v>7</v>
      </c>
      <c r="Y8" s="127"/>
      <c r="Z8" s="127"/>
      <c r="AA8" s="127"/>
      <c r="AB8" s="127"/>
      <c r="AC8" s="127"/>
      <c r="AD8" s="127"/>
    </row>
    <row r="9" spans="1:30" ht="15.75" customHeight="1" thickBot="1">
      <c r="A9" s="112"/>
      <c r="B9" s="115"/>
      <c r="C9" s="130"/>
      <c r="D9" s="130"/>
      <c r="E9" s="130"/>
      <c r="F9" s="130"/>
      <c r="G9" s="124"/>
      <c r="H9" s="125"/>
      <c r="I9" s="126"/>
      <c r="J9" s="131"/>
      <c r="K9" s="128"/>
      <c r="L9" s="128"/>
      <c r="M9" s="128"/>
      <c r="N9" s="128"/>
      <c r="O9" s="128"/>
      <c r="P9" s="128"/>
      <c r="Q9" s="128"/>
      <c r="R9" s="128"/>
      <c r="S9" s="128"/>
      <c r="T9" s="128"/>
      <c r="U9" s="132"/>
      <c r="V9" s="132"/>
      <c r="W9" s="132"/>
      <c r="X9" s="127"/>
      <c r="Y9" s="127"/>
      <c r="Z9" s="127"/>
      <c r="AA9" s="127"/>
      <c r="AB9" s="127"/>
      <c r="AC9" s="127"/>
      <c r="AD9" s="127"/>
    </row>
    <row r="10" spans="1:30" ht="39" thickBot="1">
      <c r="A10" s="113"/>
      <c r="B10" s="116"/>
      <c r="C10" s="48" t="s">
        <v>13</v>
      </c>
      <c r="D10" s="48" t="s">
        <v>14</v>
      </c>
      <c r="E10" s="48" t="s">
        <v>1077</v>
      </c>
      <c r="F10" s="48" t="s">
        <v>15</v>
      </c>
      <c r="G10" s="48" t="s">
        <v>16</v>
      </c>
      <c r="H10" s="133" t="s">
        <v>17</v>
      </c>
      <c r="I10" s="134"/>
      <c r="J10" s="131"/>
      <c r="K10" s="48" t="s">
        <v>18</v>
      </c>
      <c r="L10" s="48" t="s">
        <v>19</v>
      </c>
      <c r="M10" s="48" t="s">
        <v>20</v>
      </c>
      <c r="N10" s="48" t="s">
        <v>21</v>
      </c>
      <c r="O10" s="48" t="s">
        <v>22</v>
      </c>
      <c r="P10" s="48" t="s">
        <v>37</v>
      </c>
      <c r="Q10" s="48" t="s">
        <v>36</v>
      </c>
      <c r="R10" s="48" t="s">
        <v>23</v>
      </c>
      <c r="S10" s="48" t="s">
        <v>38</v>
      </c>
      <c r="T10" s="48" t="s">
        <v>24</v>
      </c>
      <c r="U10" s="48" t="s">
        <v>25</v>
      </c>
      <c r="V10" s="48" t="s">
        <v>39</v>
      </c>
      <c r="W10" s="48" t="s">
        <v>26</v>
      </c>
      <c r="X10" s="48" t="s">
        <v>8</v>
      </c>
      <c r="Y10" s="48" t="s">
        <v>9</v>
      </c>
      <c r="Z10" s="48" t="s">
        <v>10</v>
      </c>
      <c r="AA10" s="48" t="s">
        <v>31</v>
      </c>
      <c r="AB10" s="48" t="s">
        <v>27</v>
      </c>
      <c r="AC10" s="48" t="s">
        <v>28</v>
      </c>
      <c r="AD10" s="48" t="s">
        <v>29</v>
      </c>
    </row>
    <row r="11" spans="1:30" ht="38.25" customHeight="1">
      <c r="A11" s="78" t="s">
        <v>1247</v>
      </c>
      <c r="B11" s="78" t="s">
        <v>1228</v>
      </c>
      <c r="C11" s="90" t="str">
        <f>VLOOKUP(E11,FUNCIONES!A$2:C$82,2,0)</f>
        <v>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v>
      </c>
      <c r="D11" s="93" t="str">
        <f>VLOOKUP(E11,FUNCIONES!A$2:C$82,3,0)</f>
        <v>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v>
      </c>
      <c r="E11" s="96" t="s">
        <v>1071</v>
      </c>
      <c r="F11" s="96" t="s">
        <v>1231</v>
      </c>
      <c r="G11" s="60" t="str">
        <f>VLOOKUP(H11,PELIGROS!A$1:G$445,2,0)</f>
        <v>Modeduras</v>
      </c>
      <c r="H11" s="26" t="s">
        <v>79</v>
      </c>
      <c r="I11" s="26" t="s">
        <v>1253</v>
      </c>
      <c r="J11" s="60" t="str">
        <f>VLOOKUP(H11,PELIGROS!A$2:G$445,3,0)</f>
        <v>Lesiones, tejidos, muerte, enfermedades infectocontagiosas</v>
      </c>
      <c r="K11" s="61"/>
      <c r="L11" s="60" t="str">
        <f>VLOOKUP(H11,PELIGROS!A$2:G$445,4,0)</f>
        <v>N/A</v>
      </c>
      <c r="M11" s="60" t="str">
        <f>VLOOKUP(H11,PELIGROS!A$2:G$445,5,0)</f>
        <v>N/A</v>
      </c>
      <c r="N11" s="61">
        <v>2</v>
      </c>
      <c r="O11" s="62">
        <v>2</v>
      </c>
      <c r="P11" s="62">
        <v>25</v>
      </c>
      <c r="Q11" s="62">
        <f>N11*O11</f>
        <v>4</v>
      </c>
      <c r="R11" s="62">
        <f>P11*Q11</f>
        <v>100</v>
      </c>
      <c r="S11" s="26" t="str">
        <f>IF(Q11=40,"MA-40",IF(Q11=30,"MA-30",IF(Q11=20,"A-20",IF(Q11=10,"A-10",IF(Q11=24,"MA-24",IF(Q11=18,"A-18",IF(Q11=12,"A-12",IF(Q11=6,"M-6",IF(Q11=8,"M-8",IF(Q11=6,"M-6",IF(Q11=4,"B-4",IF(Q11=2,"B-2",))))))))))))</f>
        <v>B-4</v>
      </c>
      <c r="T11" s="58" t="str">
        <f t="shared" ref="T11:T38" si="0">IF(R11&lt;=20,"IV",IF(R11&lt;=120,"III",IF(R11&lt;=500,"II",IF(R11&lt;=4000,"I"))))</f>
        <v>III</v>
      </c>
      <c r="U11" s="58" t="str">
        <f>IF(T11=0,"",IF(T11="IV","Aceptable",IF(T11="III","Mejorable",IF(T11="II","No Aceptable o Aceptable Con Control Especifico",IF(T11="I","No Aceptable","")))))</f>
        <v>Mejorable</v>
      </c>
      <c r="V11" s="88">
        <v>2</v>
      </c>
      <c r="W11" s="60" t="str">
        <f>VLOOKUP(H11,PELIGROS!A$2:G$445,6,0)</f>
        <v>Posibles enfermedades</v>
      </c>
      <c r="X11" s="61"/>
      <c r="Y11" s="61"/>
      <c r="Z11" s="61"/>
      <c r="AA11" s="60"/>
      <c r="AB11" s="60" t="str">
        <f>VLOOKUP(H11,PELIGROS!A$2:G$445,7,0)</f>
        <v xml:space="preserve">Riesgo Biológico, Autocuidado y/o Uso y manejo adecuado de E.P.P.
</v>
      </c>
      <c r="AC11" s="88" t="s">
        <v>1202</v>
      </c>
      <c r="AD11" s="90" t="s">
        <v>1203</v>
      </c>
    </row>
    <row r="12" spans="1:30" ht="51">
      <c r="A12" s="79"/>
      <c r="B12" s="79"/>
      <c r="C12" s="91"/>
      <c r="D12" s="94"/>
      <c r="E12" s="97"/>
      <c r="F12" s="97"/>
      <c r="G12" s="14" t="str">
        <f>VLOOKUP(H12,PELIGROS!A$1:G$445,2,0)</f>
        <v>Bacteria</v>
      </c>
      <c r="H12" s="27" t="s">
        <v>108</v>
      </c>
      <c r="I12" s="27" t="s">
        <v>1253</v>
      </c>
      <c r="J12" s="14" t="str">
        <f>VLOOKUP(H12,PELIGROS!A$2:G$445,3,0)</f>
        <v>Infecciones producidas por Bacterianas</v>
      </c>
      <c r="K12" s="15"/>
      <c r="L12" s="14" t="str">
        <f>VLOOKUP(H12,PELIGROS!A$2:G$445,4,0)</f>
        <v>Inspecciones planeadas e inspecciones no planeadas, procedimientos de programas de seguridad y salud en el trabajo</v>
      </c>
      <c r="M12" s="14" t="str">
        <f>VLOOKUP(H12,PELIGROS!A$2:G$445,5,0)</f>
        <v>Programa de vacunación, bota pantalon, overol, guantes, tapabocas, mascarillas con filtos</v>
      </c>
      <c r="N12" s="15">
        <v>2</v>
      </c>
      <c r="O12" s="16">
        <v>3</v>
      </c>
      <c r="P12" s="16">
        <v>10</v>
      </c>
      <c r="Q12" s="16">
        <f t="shared" ref="Q12:Q38" si="1">N12*O12</f>
        <v>6</v>
      </c>
      <c r="R12" s="16">
        <f t="shared" ref="R12:R38" si="2">P12*Q12</f>
        <v>60</v>
      </c>
      <c r="S12" s="27" t="str">
        <f t="shared" ref="S12:S38" si="3">IF(Q12=40,"MA-40",IF(Q12=30,"MA-30",IF(Q12=20,"A-20",IF(Q12=10,"A-10",IF(Q12=24,"MA-24",IF(Q12=18,"A-18",IF(Q12=12,"A-12",IF(Q12=6,"M-6",IF(Q12=8,"M-8",IF(Q12=6,"M-6",IF(Q12=4,"B-4",IF(Q12=2,"B-2",))))))))))))</f>
        <v>M-6</v>
      </c>
      <c r="T12" s="59" t="str">
        <f t="shared" si="0"/>
        <v>III</v>
      </c>
      <c r="U12" s="59" t="str">
        <f t="shared" ref="U12:U38" si="4">IF(T12=0,"",IF(T12="IV","Aceptable",IF(T12="III","Mejorable",IF(T12="II","No Aceptable o Aceptable Con Control Especifico",IF(T12="I","No Aceptable","")))))</f>
        <v>Mejorable</v>
      </c>
      <c r="V12" s="89"/>
      <c r="W12" s="14" t="str">
        <f>VLOOKUP(H12,PELIGROS!A$2:G$445,6,0)</f>
        <v xml:space="preserve">Enfermedades Infectocontagiosas
</v>
      </c>
      <c r="X12" s="15"/>
      <c r="Y12" s="15"/>
      <c r="Z12" s="15"/>
      <c r="AA12" s="14"/>
      <c r="AB12" s="14" t="str">
        <f>VLOOKUP(H12,PELIGROS!A$2:G$445,7,0)</f>
        <v xml:space="preserve">Riesgo Biológico, Autocuidado y/o Uso y manejo adecuado de E.P.P.
</v>
      </c>
      <c r="AC12" s="89"/>
      <c r="AD12" s="91"/>
    </row>
    <row r="13" spans="1:30" ht="51">
      <c r="A13" s="79"/>
      <c r="B13" s="79"/>
      <c r="C13" s="91"/>
      <c r="D13" s="94"/>
      <c r="E13" s="97"/>
      <c r="F13" s="97"/>
      <c r="G13" s="14" t="str">
        <f>VLOOKUP(H13,PELIGROS!A$1:G$445,2,0)</f>
        <v>Hongos</v>
      </c>
      <c r="H13" s="27" t="s">
        <v>117</v>
      </c>
      <c r="I13" s="27" t="s">
        <v>1253</v>
      </c>
      <c r="J13" s="14" t="str">
        <f>VLOOKUP(H13,PELIGROS!A$2:G$445,3,0)</f>
        <v>Micosis</v>
      </c>
      <c r="K13" s="15"/>
      <c r="L13" s="14" t="str">
        <f>VLOOKUP(H13,PELIGROS!A$2:G$445,4,0)</f>
        <v>Inspecciones planeadas e inspecciones no planeadas, procedimientos de programas de seguridad y salud en el trabajo</v>
      </c>
      <c r="M13" s="14" t="str">
        <f>VLOOKUP(H13,PELIGROS!A$2:G$445,5,0)</f>
        <v>Programa de vacunación, éxamenes periódicos</v>
      </c>
      <c r="N13" s="15">
        <v>2</v>
      </c>
      <c r="O13" s="16">
        <v>3</v>
      </c>
      <c r="P13" s="16">
        <v>10</v>
      </c>
      <c r="Q13" s="16">
        <f t="shared" si="1"/>
        <v>6</v>
      </c>
      <c r="R13" s="16">
        <f t="shared" si="2"/>
        <v>60</v>
      </c>
      <c r="S13" s="27" t="str">
        <f t="shared" si="3"/>
        <v>M-6</v>
      </c>
      <c r="T13" s="59" t="str">
        <f t="shared" si="0"/>
        <v>III</v>
      </c>
      <c r="U13" s="59" t="str">
        <f t="shared" si="4"/>
        <v>Mejorable</v>
      </c>
      <c r="V13" s="89"/>
      <c r="W13" s="14" t="str">
        <f>VLOOKUP(H13,PELIGROS!A$2:G$445,6,0)</f>
        <v>Micosis</v>
      </c>
      <c r="X13" s="15"/>
      <c r="Y13" s="15"/>
      <c r="Z13" s="15"/>
      <c r="AA13" s="14"/>
      <c r="AB13" s="14" t="str">
        <f>VLOOKUP(H13,PELIGROS!A$2:G$445,7,0)</f>
        <v xml:space="preserve">Riesgo Biológico, Autocuidado y/o Uso y manejo adecuado de E.P.P.
</v>
      </c>
      <c r="AC13" s="89"/>
      <c r="AD13" s="91"/>
    </row>
    <row r="14" spans="1:30" ht="51">
      <c r="A14" s="79"/>
      <c r="B14" s="79"/>
      <c r="C14" s="91"/>
      <c r="D14" s="94"/>
      <c r="E14" s="97"/>
      <c r="F14" s="97"/>
      <c r="G14" s="14" t="str">
        <f>VLOOKUP(H14,PELIGROS!A$1:G$445,2,0)</f>
        <v>Virus</v>
      </c>
      <c r="H14" s="27" t="s">
        <v>120</v>
      </c>
      <c r="I14" s="27" t="s">
        <v>1253</v>
      </c>
      <c r="J14" s="14" t="str">
        <f>VLOOKUP(H14,PELIGROS!A$2:G$445,3,0)</f>
        <v>Infecciones Virales</v>
      </c>
      <c r="K14" s="15"/>
      <c r="L14" s="14" t="str">
        <f>VLOOKUP(H14,PELIGROS!A$2:G$445,4,0)</f>
        <v>Inspecciones planeadas e inspecciones no planeadas, procedimientos de programas de seguridad y salud en el trabajo</v>
      </c>
      <c r="M14" s="14" t="str">
        <f>VLOOKUP(H14,PELIGROS!A$2:G$445,5,0)</f>
        <v>Programa de vacunación, bota pantalon, overol, guantes, tapabocas, mascarillas con filtos</v>
      </c>
      <c r="N14" s="15">
        <v>2</v>
      </c>
      <c r="O14" s="16">
        <v>3</v>
      </c>
      <c r="P14" s="16">
        <v>10</v>
      </c>
      <c r="Q14" s="16">
        <f t="shared" si="1"/>
        <v>6</v>
      </c>
      <c r="R14" s="16">
        <f t="shared" si="2"/>
        <v>60</v>
      </c>
      <c r="S14" s="27" t="str">
        <f t="shared" si="3"/>
        <v>M-6</v>
      </c>
      <c r="T14" s="59" t="str">
        <f t="shared" si="0"/>
        <v>III</v>
      </c>
      <c r="U14" s="59" t="str">
        <f t="shared" si="4"/>
        <v>Mejorable</v>
      </c>
      <c r="V14" s="89"/>
      <c r="W14" s="14" t="str">
        <f>VLOOKUP(H14,PELIGROS!A$2:G$445,6,0)</f>
        <v xml:space="preserve">Enfermedades Infectocontagiosas
</v>
      </c>
      <c r="X14" s="15"/>
      <c r="Y14" s="15"/>
      <c r="Z14" s="15"/>
      <c r="AA14" s="14"/>
      <c r="AB14" s="14" t="str">
        <f>VLOOKUP(H14,PELIGROS!A$2:G$445,7,0)</f>
        <v xml:space="preserve">Riesgo Biológico, Autocuidado y/o Uso y manejo adecuado de E.P.P.
</v>
      </c>
      <c r="AC14" s="89"/>
      <c r="AD14" s="91"/>
    </row>
    <row r="15" spans="1:30" ht="51">
      <c r="A15" s="79"/>
      <c r="B15" s="79"/>
      <c r="C15" s="91"/>
      <c r="D15" s="94"/>
      <c r="E15" s="97"/>
      <c r="F15" s="97"/>
      <c r="G15" s="14" t="str">
        <f>VLOOKUP(H15,PELIGROS!A$1:G$445,2,0)</f>
        <v>INFRAROJA, ULTRAVIOLETA, VISIBLE, RADIOFRECUENCIA, MICROONDAS, LASER</v>
      </c>
      <c r="H15" s="27" t="s">
        <v>67</v>
      </c>
      <c r="I15" s="27" t="s">
        <v>1254</v>
      </c>
      <c r="J15" s="14" t="str">
        <f>VLOOKUP(H15,PELIGROS!A$2:G$445,3,0)</f>
        <v>CÁNCER, LESIONES DÉRMICAS Y OCULARES</v>
      </c>
      <c r="K15" s="15"/>
      <c r="L15" s="14" t="str">
        <f>VLOOKUP(H15,PELIGROS!A$2:G$445,4,0)</f>
        <v>Inspecciones planeadas e inspecciones no planeadas, procedimientos de programas de seguridad y salud en el trabajo</v>
      </c>
      <c r="M15" s="14" t="str">
        <f>VLOOKUP(H15,PELIGROS!A$2:G$445,5,0)</f>
        <v>PROGRAMA BLOQUEADOR SOLAR</v>
      </c>
      <c r="N15" s="15">
        <v>2</v>
      </c>
      <c r="O15" s="16">
        <v>3</v>
      </c>
      <c r="P15" s="16">
        <v>10</v>
      </c>
      <c r="Q15" s="16">
        <f t="shared" si="1"/>
        <v>6</v>
      </c>
      <c r="R15" s="16">
        <f t="shared" si="2"/>
        <v>60</v>
      </c>
      <c r="S15" s="27" t="str">
        <f t="shared" si="3"/>
        <v>M-6</v>
      </c>
      <c r="T15" s="59" t="str">
        <f t="shared" si="0"/>
        <v>III</v>
      </c>
      <c r="U15" s="59" t="str">
        <f t="shared" si="4"/>
        <v>Mejorable</v>
      </c>
      <c r="V15" s="89"/>
      <c r="W15" s="14" t="str">
        <f>VLOOKUP(H15,PELIGROS!A$2:G$445,6,0)</f>
        <v>CÁNCER</v>
      </c>
      <c r="X15" s="15"/>
      <c r="Y15" s="15"/>
      <c r="Z15" s="15"/>
      <c r="AA15" s="14"/>
      <c r="AB15" s="14" t="str">
        <f>VLOOKUP(H15,PELIGROS!A$2:G$445,7,0)</f>
        <v>N/A</v>
      </c>
      <c r="AC15" s="15" t="s">
        <v>1204</v>
      </c>
      <c r="AD15" s="91"/>
    </row>
    <row r="16" spans="1:30" ht="51">
      <c r="A16" s="79"/>
      <c r="B16" s="79"/>
      <c r="C16" s="91"/>
      <c r="D16" s="94"/>
      <c r="E16" s="97"/>
      <c r="F16" s="97"/>
      <c r="G16" s="14" t="str">
        <f>VLOOKUP(H16,PELIGROS!A$1:G$445,2,0)</f>
        <v>GASES Y VAPORES</v>
      </c>
      <c r="H16" s="27" t="s">
        <v>250</v>
      </c>
      <c r="I16" s="27" t="s">
        <v>1259</v>
      </c>
      <c r="J16" s="14" t="str">
        <f>VLOOKUP(H16,PELIGROS!A$2:G$445,3,0)</f>
        <v xml:space="preserve"> LESIONES EN LA PIEL, IRRITACIÓN EN VÍAS  RESPIRATORIAS, MUERTE</v>
      </c>
      <c r="K16" s="15"/>
      <c r="L16" s="14" t="str">
        <f>VLOOKUP(H16,PELIGROS!A$2:G$445,4,0)</f>
        <v>Inspecciones planeadas e inspecciones no planeadas, procedimientos de programas de seguridad y salud en el trabajo</v>
      </c>
      <c r="M16" s="14" t="str">
        <f>VLOOKUP(H16,PELIGROS!A$2:G$445,5,0)</f>
        <v>EPP TAPABOCAS, CARETAS CON FILTROS</v>
      </c>
      <c r="N16" s="15">
        <v>2</v>
      </c>
      <c r="O16" s="16">
        <v>3</v>
      </c>
      <c r="P16" s="16">
        <v>25</v>
      </c>
      <c r="Q16" s="16">
        <f t="shared" si="1"/>
        <v>6</v>
      </c>
      <c r="R16" s="16">
        <f t="shared" si="2"/>
        <v>150</v>
      </c>
      <c r="S16" s="27" t="str">
        <f t="shared" si="3"/>
        <v>M-6</v>
      </c>
      <c r="T16" s="59" t="str">
        <f t="shared" si="0"/>
        <v>II</v>
      </c>
      <c r="U16" s="59" t="str">
        <f t="shared" si="4"/>
        <v>No Aceptable o Aceptable Con Control Especifico</v>
      </c>
      <c r="V16" s="89"/>
      <c r="W16" s="14" t="str">
        <f>VLOOKUP(H16,PELIGROS!A$2:G$445,6,0)</f>
        <v xml:space="preserve"> MUERTE</v>
      </c>
      <c r="X16" s="15"/>
      <c r="Y16" s="15"/>
      <c r="Z16" s="15"/>
      <c r="AA16" s="14"/>
      <c r="AB16" s="14" t="str">
        <f>VLOOKUP(H16,PELIGROS!A$2:G$445,7,0)</f>
        <v>USO Y MANEJO ADECUADO DE E.P.P.</v>
      </c>
      <c r="AC16" s="15" t="s">
        <v>1242</v>
      </c>
      <c r="AD16" s="91"/>
    </row>
    <row r="17" spans="1:30" ht="35.25" customHeight="1">
      <c r="A17" s="79"/>
      <c r="B17" s="79"/>
      <c r="C17" s="91"/>
      <c r="D17" s="94"/>
      <c r="E17" s="97"/>
      <c r="F17" s="97"/>
      <c r="G17" s="14" t="str">
        <f>VLOOKUP(H17,PELIGROS!A$1:G$445,2,0)</f>
        <v>CONCENTRACIÓN EN ACTIVIDADES DE ALTO DESEMPEÑO MENTAL</v>
      </c>
      <c r="H17" s="27" t="s">
        <v>72</v>
      </c>
      <c r="I17" s="27" t="s">
        <v>1255</v>
      </c>
      <c r="J17" s="14" t="str">
        <f>VLOOKUP(H17,PELIGROS!A$2:G$445,3,0)</f>
        <v>ESTRÉS, CEFALEA, IRRITABILIDAD</v>
      </c>
      <c r="K17" s="15"/>
      <c r="L17" s="14" t="str">
        <f>VLOOKUP(H17,PELIGROS!A$2:G$445,4,0)</f>
        <v>N/A</v>
      </c>
      <c r="M17" s="14" t="str">
        <f>VLOOKUP(H17,PELIGROS!A$2:G$445,5,0)</f>
        <v>PVE PSICOSOCIAL</v>
      </c>
      <c r="N17" s="15">
        <v>2</v>
      </c>
      <c r="O17" s="16">
        <v>2</v>
      </c>
      <c r="P17" s="16">
        <v>10</v>
      </c>
      <c r="Q17" s="16">
        <f t="shared" si="1"/>
        <v>4</v>
      </c>
      <c r="R17" s="16">
        <f t="shared" si="2"/>
        <v>40</v>
      </c>
      <c r="S17" s="27" t="str">
        <f t="shared" si="3"/>
        <v>B-4</v>
      </c>
      <c r="T17" s="59" t="str">
        <f t="shared" si="0"/>
        <v>III</v>
      </c>
      <c r="U17" s="59" t="str">
        <f t="shared" si="4"/>
        <v>Mejorable</v>
      </c>
      <c r="V17" s="89"/>
      <c r="W17" s="14" t="str">
        <f>VLOOKUP(H17,PELIGROS!A$2:G$445,6,0)</f>
        <v>ESTRÉS</v>
      </c>
      <c r="X17" s="15"/>
      <c r="Y17" s="15"/>
      <c r="Z17" s="15"/>
      <c r="AA17" s="14"/>
      <c r="AB17" s="14" t="str">
        <f>VLOOKUP(H17,PELIGROS!A$2:G$445,7,0)</f>
        <v>N/A</v>
      </c>
      <c r="AC17" s="89" t="s">
        <v>1205</v>
      </c>
      <c r="AD17" s="91"/>
    </row>
    <row r="18" spans="1:30" ht="35.25" customHeight="1">
      <c r="A18" s="79"/>
      <c r="B18" s="79"/>
      <c r="C18" s="91"/>
      <c r="D18" s="94"/>
      <c r="E18" s="97"/>
      <c r="F18" s="97"/>
      <c r="G18" s="14" t="str">
        <f>VLOOKUP(H18,PELIGROS!A$1:G$445,2,0)</f>
        <v>NATURALEZA DE LA TAREA</v>
      </c>
      <c r="H18" s="27" t="s">
        <v>76</v>
      </c>
      <c r="I18" s="27" t="s">
        <v>1255</v>
      </c>
      <c r="J18" s="14" t="str">
        <f>VLOOKUP(H18,PELIGROS!A$2:G$445,3,0)</f>
        <v>ESTRÉS,  TRANSTORNOS DEL SUEÑO</v>
      </c>
      <c r="K18" s="15"/>
      <c r="L18" s="14" t="str">
        <f>VLOOKUP(H18,PELIGROS!A$2:G$445,4,0)</f>
        <v>N/A</v>
      </c>
      <c r="M18" s="14" t="str">
        <f>VLOOKUP(H18,PELIGROS!A$2:G$445,5,0)</f>
        <v>PVE PSICOSOCIAL</v>
      </c>
      <c r="N18" s="15">
        <v>2</v>
      </c>
      <c r="O18" s="16">
        <v>2</v>
      </c>
      <c r="P18" s="16">
        <v>10</v>
      </c>
      <c r="Q18" s="16">
        <f t="shared" si="1"/>
        <v>4</v>
      </c>
      <c r="R18" s="16">
        <f t="shared" si="2"/>
        <v>40</v>
      </c>
      <c r="S18" s="27" t="str">
        <f t="shared" si="3"/>
        <v>B-4</v>
      </c>
      <c r="T18" s="59" t="str">
        <f t="shared" si="0"/>
        <v>III</v>
      </c>
      <c r="U18" s="59" t="str">
        <f t="shared" si="4"/>
        <v>Mejorable</v>
      </c>
      <c r="V18" s="89"/>
      <c r="W18" s="14" t="str">
        <f>VLOOKUP(H18,PELIGROS!A$2:G$445,6,0)</f>
        <v>ESTRÉS</v>
      </c>
      <c r="X18" s="15"/>
      <c r="Y18" s="15"/>
      <c r="Z18" s="15"/>
      <c r="AA18" s="14"/>
      <c r="AB18" s="14" t="str">
        <f>VLOOKUP(H18,PELIGROS!A$2:G$445,7,0)</f>
        <v>N/A</v>
      </c>
      <c r="AC18" s="89"/>
      <c r="AD18" s="91"/>
    </row>
    <row r="19" spans="1:30" ht="51">
      <c r="A19" s="79"/>
      <c r="B19" s="79"/>
      <c r="C19" s="91"/>
      <c r="D19" s="94"/>
      <c r="E19" s="97"/>
      <c r="F19" s="97"/>
      <c r="G19" s="14" t="str">
        <f>VLOOKUP(H19,PELIGROS!A$1:G$445,2,0)</f>
        <v>Forzadas, Prolongadas</v>
      </c>
      <c r="H19" s="27" t="s">
        <v>40</v>
      </c>
      <c r="I19" s="27" t="s">
        <v>1256</v>
      </c>
      <c r="J19" s="14" t="str">
        <f>VLOOKUP(H19,PELIGROS!A$2:G$445,3,0)</f>
        <v xml:space="preserve">Lesiones osteomusculares, lesiones osteoarticulares
</v>
      </c>
      <c r="K19" s="15"/>
      <c r="L19" s="14" t="str">
        <f>VLOOKUP(H19,PELIGROS!A$2:G$445,4,0)</f>
        <v>Inspecciones planeadas e inspecciones no planeadas, procedimientos de programas de seguridad y salud en el trabajo</v>
      </c>
      <c r="M19" s="14" t="str">
        <f>VLOOKUP(H19,PELIGROS!A$2:G$445,5,0)</f>
        <v>PVE Biomecánico, programa pausas activas, exámenes periódicos, recomendaciones, control de posturas</v>
      </c>
      <c r="N19" s="15">
        <v>2</v>
      </c>
      <c r="O19" s="16">
        <v>3</v>
      </c>
      <c r="P19" s="16">
        <v>10</v>
      </c>
      <c r="Q19" s="16">
        <f t="shared" si="1"/>
        <v>6</v>
      </c>
      <c r="R19" s="16">
        <f t="shared" si="2"/>
        <v>60</v>
      </c>
      <c r="S19" s="27" t="str">
        <f t="shared" si="3"/>
        <v>M-6</v>
      </c>
      <c r="T19" s="59" t="str">
        <f t="shared" si="0"/>
        <v>III</v>
      </c>
      <c r="U19" s="59" t="str">
        <f t="shared" si="4"/>
        <v>Mejorable</v>
      </c>
      <c r="V19" s="89"/>
      <c r="W19" s="14" t="str">
        <f>VLOOKUP(H19,PELIGROS!A$2:G$445,6,0)</f>
        <v>Enfermedades Osteomusculares</v>
      </c>
      <c r="X19" s="15"/>
      <c r="Y19" s="15"/>
      <c r="Z19" s="15"/>
      <c r="AA19" s="14"/>
      <c r="AB19" s="14" t="str">
        <f>VLOOKUP(H19,PELIGROS!A$2:G$445,7,0)</f>
        <v>Prevención en lesiones osteomusculares, líderes de pausas activas</v>
      </c>
      <c r="AC19" s="89" t="s">
        <v>1206</v>
      </c>
      <c r="AD19" s="91"/>
    </row>
    <row r="20" spans="1:30" ht="38.25">
      <c r="A20" s="79"/>
      <c r="B20" s="79"/>
      <c r="C20" s="91"/>
      <c r="D20" s="94"/>
      <c r="E20" s="97"/>
      <c r="F20" s="97"/>
      <c r="G20" s="14" t="str">
        <f>VLOOKUP(H20,PELIGROS!A$1:G$445,2,0)</f>
        <v>Movimientos repetitivos, Miembros Superiores</v>
      </c>
      <c r="H20" s="27" t="s">
        <v>47</v>
      </c>
      <c r="I20" s="27" t="s">
        <v>1256</v>
      </c>
      <c r="J20" s="14" t="str">
        <f>VLOOKUP(H20,PELIGROS!A$2:G$445,3,0)</f>
        <v>Lesiones Musculoesqueléticas</v>
      </c>
      <c r="K20" s="15"/>
      <c r="L20" s="14" t="str">
        <f>VLOOKUP(H20,PELIGROS!A$2:G$445,4,0)</f>
        <v>N/A</v>
      </c>
      <c r="M20" s="14" t="str">
        <f>VLOOKUP(H20,PELIGROS!A$2:G$445,5,0)</f>
        <v>PVE BIomécanico, programa pausas activas, examenes periódicos, recomendaicones, control de posturas</v>
      </c>
      <c r="N20" s="15">
        <v>2</v>
      </c>
      <c r="O20" s="16">
        <v>3</v>
      </c>
      <c r="P20" s="16">
        <v>10</v>
      </c>
      <c r="Q20" s="16">
        <f t="shared" si="1"/>
        <v>6</v>
      </c>
      <c r="R20" s="16">
        <f t="shared" si="2"/>
        <v>60</v>
      </c>
      <c r="S20" s="27" t="str">
        <f t="shared" si="3"/>
        <v>M-6</v>
      </c>
      <c r="T20" s="59" t="str">
        <f t="shared" si="0"/>
        <v>III</v>
      </c>
      <c r="U20" s="59" t="str">
        <f t="shared" si="4"/>
        <v>Mejorable</v>
      </c>
      <c r="V20" s="89"/>
      <c r="W20" s="14" t="str">
        <f>VLOOKUP(H20,PELIGROS!A$2:G$445,6,0)</f>
        <v>Enfermedades musculoesqueleticas</v>
      </c>
      <c r="X20" s="15"/>
      <c r="Y20" s="15"/>
      <c r="Z20" s="15"/>
      <c r="AA20" s="14"/>
      <c r="AB20" s="14" t="str">
        <f>VLOOKUP(H20,PELIGROS!A$2:G$445,7,0)</f>
        <v>Prevención en lesiones osteomusculares, líderes de pausas activas</v>
      </c>
      <c r="AC20" s="89"/>
      <c r="AD20" s="91"/>
    </row>
    <row r="21" spans="1:30" ht="51">
      <c r="A21" s="79"/>
      <c r="B21" s="79"/>
      <c r="C21" s="91"/>
      <c r="D21" s="94"/>
      <c r="E21" s="97"/>
      <c r="F21" s="97"/>
      <c r="G21" s="14" t="str">
        <f>VLOOKUP(H21,PELIGROS!A$1:G$445,2,0)</f>
        <v>Atropellamiento, Envestir</v>
      </c>
      <c r="H21" s="27" t="s">
        <v>1187</v>
      </c>
      <c r="I21" s="27" t="s">
        <v>1257</v>
      </c>
      <c r="J21" s="14" t="str">
        <f>VLOOKUP(H21,PELIGROS!A$2:G$445,3,0)</f>
        <v>Lesiones, pérdidas materiales, muerte</v>
      </c>
      <c r="K21" s="15"/>
      <c r="L21" s="14" t="str">
        <f>VLOOKUP(H21,PELIGROS!A$2:G$445,4,0)</f>
        <v>Inspecciones planeadas e inspecciones no planeadas, procedimientos de programas de seguridad y salud en el trabajo</v>
      </c>
      <c r="M21" s="14" t="str">
        <f>VLOOKUP(H21,PELIGROS!A$2:G$445,5,0)</f>
        <v>Programa de seguridad vial, señalización</v>
      </c>
      <c r="N21" s="15">
        <v>2</v>
      </c>
      <c r="O21" s="16">
        <v>3</v>
      </c>
      <c r="P21" s="16">
        <v>60</v>
      </c>
      <c r="Q21" s="16">
        <f t="shared" si="1"/>
        <v>6</v>
      </c>
      <c r="R21" s="16">
        <f t="shared" si="2"/>
        <v>360</v>
      </c>
      <c r="S21" s="27" t="str">
        <f t="shared" si="3"/>
        <v>M-6</v>
      </c>
      <c r="T21" s="59" t="str">
        <f t="shared" si="0"/>
        <v>II</v>
      </c>
      <c r="U21" s="59" t="str">
        <f t="shared" si="4"/>
        <v>No Aceptable o Aceptable Con Control Especifico</v>
      </c>
      <c r="V21" s="89"/>
      <c r="W21" s="14" t="str">
        <f>VLOOKUP(H21,PELIGROS!A$2:G$445,6,0)</f>
        <v>Muerte</v>
      </c>
      <c r="X21" s="15"/>
      <c r="Y21" s="15"/>
      <c r="Z21" s="15"/>
      <c r="AA21" s="14"/>
      <c r="AB21" s="14" t="str">
        <f>VLOOKUP(H21,PELIGROS!A$2:G$445,7,0)</f>
        <v>Seguridad vial y manejo defensivo, aseguramiento de áreas de trabajo</v>
      </c>
      <c r="AC21" s="15" t="s">
        <v>1207</v>
      </c>
      <c r="AD21" s="91"/>
    </row>
    <row r="22" spans="1:30" ht="38.25">
      <c r="A22" s="79"/>
      <c r="B22" s="79"/>
      <c r="C22" s="91"/>
      <c r="D22" s="94"/>
      <c r="E22" s="97"/>
      <c r="F22" s="97"/>
      <c r="G22" s="14" t="str">
        <f>VLOOKUP(H22,PELIGROS!A$1:G$445,2,0)</f>
        <v>Superficies de trabajo irregulares o deslizantes</v>
      </c>
      <c r="H22" s="27" t="s">
        <v>597</v>
      </c>
      <c r="I22" s="27" t="s">
        <v>1257</v>
      </c>
      <c r="J22" s="14" t="str">
        <f>VLOOKUP(H22,PELIGROS!A$2:G$445,3,0)</f>
        <v>Caidas del mismo nivel, fracturas, golpe con objetos, caídas de objetos, obstrucción de rutas de evacuación</v>
      </c>
      <c r="K22" s="15"/>
      <c r="L22" s="14" t="str">
        <f>VLOOKUP(H22,PELIGROS!A$2:G$445,4,0)</f>
        <v>N/A</v>
      </c>
      <c r="M22" s="14" t="str">
        <f>VLOOKUP(H22,PELIGROS!A$2:G$445,5,0)</f>
        <v>N/A</v>
      </c>
      <c r="N22" s="15">
        <v>2</v>
      </c>
      <c r="O22" s="16">
        <v>3</v>
      </c>
      <c r="P22" s="16">
        <v>10</v>
      </c>
      <c r="Q22" s="16">
        <f t="shared" si="1"/>
        <v>6</v>
      </c>
      <c r="R22" s="16">
        <f t="shared" si="2"/>
        <v>60</v>
      </c>
      <c r="S22" s="27" t="str">
        <f t="shared" si="3"/>
        <v>M-6</v>
      </c>
      <c r="T22" s="59" t="str">
        <f t="shared" si="0"/>
        <v>III</v>
      </c>
      <c r="U22" s="59" t="str">
        <f t="shared" si="4"/>
        <v>Mejorable</v>
      </c>
      <c r="V22" s="89"/>
      <c r="W22" s="14" t="str">
        <f>VLOOKUP(H22,PELIGROS!A$2:G$445,6,0)</f>
        <v>Caídas de distinto nivel</v>
      </c>
      <c r="X22" s="15"/>
      <c r="Y22" s="15"/>
      <c r="Z22" s="15"/>
      <c r="AA22" s="14"/>
      <c r="AB22" s="14" t="str">
        <f>VLOOKUP(H22,PELIGROS!A$2:G$445,7,0)</f>
        <v>Pautas Básicas en orden y aseo en el lugar de trabajo, actos y condiciones inseguras</v>
      </c>
      <c r="AC22" s="15" t="s">
        <v>1208</v>
      </c>
      <c r="AD22" s="91"/>
    </row>
    <row r="23" spans="1:30" ht="63.75">
      <c r="A23" s="79"/>
      <c r="B23" s="79"/>
      <c r="C23" s="91"/>
      <c r="D23" s="94"/>
      <c r="E23" s="97"/>
      <c r="F23" s="97"/>
      <c r="G23" s="14" t="str">
        <f>VLOOKUP(H23,PELIGROS!A$1:G$445,2,0)</f>
        <v>Atraco, golpiza, atentados y secuestrados</v>
      </c>
      <c r="H23" s="27" t="s">
        <v>57</v>
      </c>
      <c r="I23" s="27" t="s">
        <v>1257</v>
      </c>
      <c r="J23" s="14" t="str">
        <f>VLOOKUP(H23,PELIGROS!A$2:G$445,3,0)</f>
        <v>Estrés, golpes, Secuestros</v>
      </c>
      <c r="K23" s="15"/>
      <c r="L23" s="14" t="str">
        <f>VLOOKUP(H23,PELIGROS!A$2:G$445,4,0)</f>
        <v>Inspecciones planeadas e inspecciones no planeadas, procedimientos de programas de seguridad y salud en el trabajo</v>
      </c>
      <c r="M23" s="14" t="str">
        <f>VLOOKUP(H23,PELIGROS!A$2:G$445,5,0)</f>
        <v xml:space="preserve">Uniformes Corporativos, Caquetas corporativas, Carnetización
</v>
      </c>
      <c r="N23" s="15">
        <v>2</v>
      </c>
      <c r="O23" s="16">
        <v>3</v>
      </c>
      <c r="P23" s="16">
        <v>60</v>
      </c>
      <c r="Q23" s="16">
        <f t="shared" si="1"/>
        <v>6</v>
      </c>
      <c r="R23" s="16">
        <f t="shared" si="2"/>
        <v>360</v>
      </c>
      <c r="S23" s="27" t="str">
        <f t="shared" si="3"/>
        <v>M-6</v>
      </c>
      <c r="T23" s="59" t="str">
        <f t="shared" si="0"/>
        <v>II</v>
      </c>
      <c r="U23" s="59" t="str">
        <f t="shared" si="4"/>
        <v>No Aceptable o Aceptable Con Control Especifico</v>
      </c>
      <c r="V23" s="89"/>
      <c r="W23" s="14" t="str">
        <f>VLOOKUP(H23,PELIGROS!A$2:G$445,6,0)</f>
        <v>Secuestros</v>
      </c>
      <c r="X23" s="15"/>
      <c r="Y23" s="15"/>
      <c r="Z23" s="15"/>
      <c r="AA23" s="14"/>
      <c r="AB23" s="14" t="str">
        <f>VLOOKUP(H23,PELIGROS!A$2:G$445,7,0)</f>
        <v>N/A</v>
      </c>
      <c r="AC23" s="15" t="s">
        <v>1209</v>
      </c>
      <c r="AD23" s="91"/>
    </row>
    <row r="24" spans="1:30" ht="89.25">
      <c r="A24" s="79"/>
      <c r="B24" s="79"/>
      <c r="C24" s="91"/>
      <c r="D24" s="94"/>
      <c r="E24" s="97"/>
      <c r="F24" s="97"/>
      <c r="G24" s="14" t="str">
        <f>VLOOKUP(H24,PELIGROS!A$1:G$445,2,0)</f>
        <v>MANTENIMIENTO DE PUENTE GRUAS, LIMPIEZA DE CANALES, MANTENIMIENTO DE INSTALACIONES LOCATIVAS, MANTENIMIENTO Y REPARACIÓN DE POZOS</v>
      </c>
      <c r="H24" s="27" t="s">
        <v>624</v>
      </c>
      <c r="I24" s="27" t="s">
        <v>1257</v>
      </c>
      <c r="J24" s="14" t="str">
        <f>VLOOKUP(H24,PELIGROS!A$2:G$445,3,0)</f>
        <v>LESIONES, FRACTURAS, MUERTE</v>
      </c>
      <c r="K24" s="15"/>
      <c r="L24" s="14" t="str">
        <f>VLOOKUP(H24,PELIGROS!A$2:G$445,4,0)</f>
        <v>Inspecciones planeadas e inspecciones no planeadas, procedimientos de programas de seguridad y salud en el trabajo</v>
      </c>
      <c r="M24" s="14" t="str">
        <f>VLOOKUP(H24,PELIGROS!A$2:G$445,5,0)</f>
        <v>EPP</v>
      </c>
      <c r="N24" s="15">
        <v>2</v>
      </c>
      <c r="O24" s="16">
        <v>2</v>
      </c>
      <c r="P24" s="16">
        <v>100</v>
      </c>
      <c r="Q24" s="16">
        <f t="shared" ref="Q24" si="5">N24*O24</f>
        <v>4</v>
      </c>
      <c r="R24" s="16">
        <f t="shared" ref="R24" si="6">P24*Q24</f>
        <v>400</v>
      </c>
      <c r="S24" s="27" t="str">
        <f t="shared" ref="S24" si="7">IF(Q24=40,"MA-40",IF(Q24=30,"MA-30",IF(Q24=20,"A-20",IF(Q24=10,"A-10",IF(Q24=24,"MA-24",IF(Q24=18,"A-18",IF(Q24=12,"A-12",IF(Q24=6,"M-6",IF(Q24=8,"M-8",IF(Q24=6,"M-6",IF(Q24=4,"B-4",IF(Q24=2,"B-2",))))))))))))</f>
        <v>B-4</v>
      </c>
      <c r="T24" s="59" t="str">
        <f t="shared" ref="T24" si="8">IF(R24&lt;=20,"IV",IF(R24&lt;=120,"III",IF(R24&lt;=500,"II",IF(R24&lt;=4000,"I"))))</f>
        <v>II</v>
      </c>
      <c r="U24" s="59" t="str">
        <f t="shared" ref="U24" si="9">IF(T24=0,"",IF(T24="IV","Aceptable",IF(T24="III","Mejorable",IF(T24="II","No Aceptable o Aceptable Con Control Especifico",IF(T24="I","No Aceptable","")))))</f>
        <v>No Aceptable o Aceptable Con Control Especifico</v>
      </c>
      <c r="V24" s="89"/>
      <c r="W24" s="14" t="str">
        <f>VLOOKUP(H24,PELIGROS!A$2:G$445,6,0)</f>
        <v>MUERTE</v>
      </c>
      <c r="X24" s="15"/>
      <c r="Y24" s="15"/>
      <c r="Z24" s="15"/>
      <c r="AA24" s="14"/>
      <c r="AB24" s="14" t="str">
        <f>VLOOKUP(H24,PELIGROS!A$2:G$445,7,0)</f>
        <v>CERTIFICACIÓN Y/O ENTRENAMIENTO EN TRABAJO SEGURO EN ALTURAS; DILGENCIAMIENTO DE PERMISO DE TRABAJO; USO Y MANEJO ADECUADO DE E.P.P.; ARME Y DESARME DE ANDAMIOS</v>
      </c>
      <c r="AC24" s="15"/>
      <c r="AD24" s="91"/>
    </row>
    <row r="25" spans="1:30" ht="51.75" thickBot="1">
      <c r="A25" s="79"/>
      <c r="B25" s="79"/>
      <c r="C25" s="92"/>
      <c r="D25" s="95"/>
      <c r="E25" s="98"/>
      <c r="F25" s="98"/>
      <c r="G25" s="17" t="str">
        <f>VLOOKUP(H25,PELIGROS!A$1:G$445,2,0)</f>
        <v>SISMOS, INCENDIOS, INUNDACIONES, TERREMOTOS, VENDAVALES, DERRUMBE</v>
      </c>
      <c r="H25" s="28" t="s">
        <v>62</v>
      </c>
      <c r="I25" s="28" t="s">
        <v>1258</v>
      </c>
      <c r="J25" s="17" t="str">
        <f>VLOOKUP(H25,PELIGROS!A$2:G$445,3,0)</f>
        <v>SISMOS, INCENDIOS, INUNDACIONES, TERREMOTOS, VENDAVALES</v>
      </c>
      <c r="K25" s="18"/>
      <c r="L25" s="17" t="str">
        <f>VLOOKUP(H25,PELIGROS!A$2:G$445,4,0)</f>
        <v>Inspecciones planeadas e inspecciones no planeadas, procedimientos de programas de seguridad y salud en el trabajo</v>
      </c>
      <c r="M25" s="17" t="str">
        <f>VLOOKUP(H25,PELIGROS!A$2:G$445,5,0)</f>
        <v>BRIGADAS DE EMERGENCIAS</v>
      </c>
      <c r="N25" s="18">
        <v>2</v>
      </c>
      <c r="O25" s="19">
        <v>1</v>
      </c>
      <c r="P25" s="19">
        <v>100</v>
      </c>
      <c r="Q25" s="19">
        <f t="shared" si="1"/>
        <v>2</v>
      </c>
      <c r="R25" s="19">
        <f t="shared" si="2"/>
        <v>200</v>
      </c>
      <c r="S25" s="28" t="str">
        <f t="shared" si="3"/>
        <v>B-2</v>
      </c>
      <c r="T25" s="63" t="str">
        <f t="shared" si="0"/>
        <v>II</v>
      </c>
      <c r="U25" s="63" t="str">
        <f t="shared" si="4"/>
        <v>No Aceptable o Aceptable Con Control Especifico</v>
      </c>
      <c r="V25" s="99"/>
      <c r="W25" s="17" t="str">
        <f>VLOOKUP(H25,PELIGROS!A$2:G$445,6,0)</f>
        <v>MUERTE</v>
      </c>
      <c r="X25" s="18"/>
      <c r="Y25" s="18"/>
      <c r="Z25" s="18"/>
      <c r="AA25" s="17"/>
      <c r="AB25" s="17" t="str">
        <f>VLOOKUP(H25,PELIGROS!A$2:G$445,7,0)</f>
        <v>ENTRENAMIENTO DE LA BRIGADA; DIVULGACIÓN DE PLAN DE EMERGENCIA</v>
      </c>
      <c r="AC25" s="18" t="s">
        <v>1210</v>
      </c>
      <c r="AD25" s="92"/>
    </row>
    <row r="26" spans="1:30" ht="51">
      <c r="A26" s="79"/>
      <c r="B26" s="79"/>
      <c r="C26" s="75" t="s">
        <v>1244</v>
      </c>
      <c r="D26" s="81" t="s">
        <v>1245</v>
      </c>
      <c r="E26" s="84" t="s">
        <v>1063</v>
      </c>
      <c r="F26" s="84" t="s">
        <v>1231</v>
      </c>
      <c r="G26" s="64" t="str">
        <f>VLOOKUP(H26,[1]Hoja1!A$1:G$445,2,0)</f>
        <v>Bacteria</v>
      </c>
      <c r="H26" s="50" t="s">
        <v>108</v>
      </c>
      <c r="I26" s="50" t="s">
        <v>1253</v>
      </c>
      <c r="J26" s="64" t="str">
        <f>VLOOKUP(H26,[1]Hoja1!A$2:G$445,3,0)</f>
        <v>Infecciones producidas por Bacterianas</v>
      </c>
      <c r="K26" s="65"/>
      <c r="L26" s="64" t="str">
        <f>VLOOKUP(H26,[1]Hoja1!A$2:G$445,4,0)</f>
        <v>Inspecciones planeadas e inspecciones no planeadas, procedimientos de programas de seguridad y salud en el trabajo</v>
      </c>
      <c r="M26" s="64" t="str">
        <f>VLOOKUP(H26,[1]Hoja1!A$2:G$445,5,0)</f>
        <v>Programa de vacunación, bota pantalon, overol, guantes, tapabocas, mascarillas con filtos</v>
      </c>
      <c r="N26" s="65">
        <v>2</v>
      </c>
      <c r="O26" s="66">
        <v>3</v>
      </c>
      <c r="P26" s="66">
        <v>10</v>
      </c>
      <c r="Q26" s="66">
        <f t="shared" si="1"/>
        <v>6</v>
      </c>
      <c r="R26" s="66">
        <f t="shared" si="2"/>
        <v>60</v>
      </c>
      <c r="S26" s="50" t="str">
        <f t="shared" si="3"/>
        <v>M-6</v>
      </c>
      <c r="T26" s="51" t="str">
        <f t="shared" si="0"/>
        <v>III</v>
      </c>
      <c r="U26" s="51" t="str">
        <f t="shared" si="4"/>
        <v>Mejorable</v>
      </c>
      <c r="V26" s="73">
        <v>2</v>
      </c>
      <c r="W26" s="64" t="str">
        <f>VLOOKUP(H26,[1]Hoja1!A$2:G$445,6,0)</f>
        <v xml:space="preserve">Enfermedades Infectocontagiosas
</v>
      </c>
      <c r="X26" s="65"/>
      <c r="Y26" s="65"/>
      <c r="Z26" s="65"/>
      <c r="AA26" s="64"/>
      <c r="AB26" s="64" t="str">
        <f>VLOOKUP(H26,[1]Hoja1!A$2:G$445,7,0)</f>
        <v xml:space="preserve">Riesgo Biológico, Autocuidado y/o Uso y manejo adecuado de E.P.P.
</v>
      </c>
      <c r="AC26" s="73" t="s">
        <v>1202</v>
      </c>
      <c r="AD26" s="75" t="s">
        <v>1203</v>
      </c>
    </row>
    <row r="27" spans="1:30" ht="51">
      <c r="A27" s="79"/>
      <c r="B27" s="79"/>
      <c r="C27" s="76"/>
      <c r="D27" s="82"/>
      <c r="E27" s="85"/>
      <c r="F27" s="85"/>
      <c r="G27" s="57" t="str">
        <f>VLOOKUP(H27,[1]Hoja1!A$1:G$445,2,0)</f>
        <v>Hongos</v>
      </c>
      <c r="H27" s="54" t="s">
        <v>117</v>
      </c>
      <c r="I27" s="54" t="s">
        <v>1253</v>
      </c>
      <c r="J27" s="57" t="str">
        <f>VLOOKUP(H27,[1]Hoja1!A$2:G$445,3,0)</f>
        <v>Micosis</v>
      </c>
      <c r="K27" s="52"/>
      <c r="L27" s="57" t="str">
        <f>VLOOKUP(H27,[1]Hoja1!A$2:G$445,4,0)</f>
        <v>Inspecciones planeadas e inspecciones no planeadas, procedimientos de programas de seguridad y salud en el trabajo</v>
      </c>
      <c r="M27" s="57" t="str">
        <f>VLOOKUP(H27,[1]Hoja1!A$2:G$445,5,0)</f>
        <v>Programa de vacunación, éxamenes periódicos</v>
      </c>
      <c r="N27" s="52">
        <v>2</v>
      </c>
      <c r="O27" s="53">
        <v>3</v>
      </c>
      <c r="P27" s="53">
        <v>10</v>
      </c>
      <c r="Q27" s="53">
        <f t="shared" si="1"/>
        <v>6</v>
      </c>
      <c r="R27" s="53">
        <f t="shared" si="2"/>
        <v>60</v>
      </c>
      <c r="S27" s="54" t="str">
        <f t="shared" si="3"/>
        <v>M-6</v>
      </c>
      <c r="T27" s="55" t="str">
        <f t="shared" si="0"/>
        <v>III</v>
      </c>
      <c r="U27" s="55" t="str">
        <f t="shared" si="4"/>
        <v>Mejorable</v>
      </c>
      <c r="V27" s="74"/>
      <c r="W27" s="57" t="str">
        <f>VLOOKUP(H27,[1]Hoja1!A$2:G$445,6,0)</f>
        <v>Micosis</v>
      </c>
      <c r="X27" s="52"/>
      <c r="Y27" s="52"/>
      <c r="Z27" s="52"/>
      <c r="AA27" s="57"/>
      <c r="AB27" s="57" t="str">
        <f>VLOOKUP(H27,[1]Hoja1!A$2:G$445,7,0)</f>
        <v xml:space="preserve">Riesgo Biológico, Autocuidado y/o Uso y manejo adecuado de E.P.P.
</v>
      </c>
      <c r="AC27" s="74"/>
      <c r="AD27" s="76"/>
    </row>
    <row r="28" spans="1:30" ht="51">
      <c r="A28" s="79"/>
      <c r="B28" s="79"/>
      <c r="C28" s="76"/>
      <c r="D28" s="82"/>
      <c r="E28" s="85"/>
      <c r="F28" s="85"/>
      <c r="G28" s="57" t="str">
        <f>VLOOKUP(H28,[1]Hoja1!A$1:G$445,2,0)</f>
        <v>Virus</v>
      </c>
      <c r="H28" s="54" t="s">
        <v>120</v>
      </c>
      <c r="I28" s="54" t="s">
        <v>1253</v>
      </c>
      <c r="J28" s="57" t="str">
        <f>VLOOKUP(H28,[1]Hoja1!A$2:G$445,3,0)</f>
        <v>Infecciones Virales</v>
      </c>
      <c r="K28" s="52"/>
      <c r="L28" s="57" t="str">
        <f>VLOOKUP(H28,[1]Hoja1!A$2:G$445,4,0)</f>
        <v>Inspecciones planeadas e inspecciones no planeadas, procedimientos de programas de seguridad y salud en el trabajo</v>
      </c>
      <c r="M28" s="57" t="str">
        <f>VLOOKUP(H28,[1]Hoja1!A$2:G$445,5,0)</f>
        <v>Programa de vacunación, bota pantalon, overol, guantes, tapabocas, mascarillas con filtos</v>
      </c>
      <c r="N28" s="52">
        <v>2</v>
      </c>
      <c r="O28" s="53">
        <v>3</v>
      </c>
      <c r="P28" s="53">
        <v>10</v>
      </c>
      <c r="Q28" s="53">
        <f t="shared" si="1"/>
        <v>6</v>
      </c>
      <c r="R28" s="53">
        <f t="shared" si="2"/>
        <v>60</v>
      </c>
      <c r="S28" s="54" t="str">
        <f t="shared" si="3"/>
        <v>M-6</v>
      </c>
      <c r="T28" s="55" t="str">
        <f t="shared" si="0"/>
        <v>III</v>
      </c>
      <c r="U28" s="55" t="str">
        <f t="shared" si="4"/>
        <v>Mejorable</v>
      </c>
      <c r="V28" s="74"/>
      <c r="W28" s="57" t="str">
        <f>VLOOKUP(H28,[1]Hoja1!A$2:G$445,6,0)</f>
        <v xml:space="preserve">Enfermedades Infectocontagiosas
</v>
      </c>
      <c r="X28" s="52"/>
      <c r="Y28" s="52"/>
      <c r="Z28" s="52"/>
      <c r="AA28" s="57"/>
      <c r="AB28" s="57" t="str">
        <f>VLOOKUP(H28,[1]Hoja1!A$2:G$445,7,0)</f>
        <v xml:space="preserve">Riesgo Biológico, Autocuidado y/o Uso y manejo adecuado de E.P.P.
</v>
      </c>
      <c r="AC28" s="74"/>
      <c r="AD28" s="76"/>
    </row>
    <row r="29" spans="1:30" ht="51">
      <c r="A29" s="79"/>
      <c r="B29" s="79"/>
      <c r="C29" s="76"/>
      <c r="D29" s="82"/>
      <c r="E29" s="85"/>
      <c r="F29" s="85"/>
      <c r="G29" s="57" t="str">
        <f>VLOOKUP(H29,[1]Hoja1!A$1:G$445,2,0)</f>
        <v>INFRAROJA, ULTRAVIOLETA, VISIBLE, RADIOFRECUENCIA, MICROONDAS, LASER</v>
      </c>
      <c r="H29" s="54" t="s">
        <v>67</v>
      </c>
      <c r="I29" s="54" t="s">
        <v>1254</v>
      </c>
      <c r="J29" s="57" t="str">
        <f>VLOOKUP(H29,[1]Hoja1!A$2:G$445,3,0)</f>
        <v>CÁNCER, LESIONES DÉRMICAS Y OCULARES</v>
      </c>
      <c r="K29" s="52"/>
      <c r="L29" s="57" t="str">
        <f>VLOOKUP(H29,[1]Hoja1!A$2:G$445,4,0)</f>
        <v>Inspecciones planeadas e inspecciones no planeadas, procedimientos de programas de seguridad y salud en el trabajo</v>
      </c>
      <c r="M29" s="57" t="str">
        <f>VLOOKUP(H29,[1]Hoja1!A$2:G$445,5,0)</f>
        <v>PROGRAMA BLOQUEADOR SOLAR</v>
      </c>
      <c r="N29" s="52">
        <v>2</v>
      </c>
      <c r="O29" s="53">
        <v>3</v>
      </c>
      <c r="P29" s="53">
        <v>10</v>
      </c>
      <c r="Q29" s="53">
        <f t="shared" si="1"/>
        <v>6</v>
      </c>
      <c r="R29" s="53">
        <f t="shared" si="2"/>
        <v>60</v>
      </c>
      <c r="S29" s="54" t="str">
        <f t="shared" si="3"/>
        <v>M-6</v>
      </c>
      <c r="T29" s="55" t="str">
        <f t="shared" si="0"/>
        <v>III</v>
      </c>
      <c r="U29" s="55" t="str">
        <f t="shared" si="4"/>
        <v>Mejorable</v>
      </c>
      <c r="V29" s="74"/>
      <c r="W29" s="57" t="str">
        <f>VLOOKUP(H29,[1]Hoja1!A$2:G$445,6,0)</f>
        <v>CÁNCER</v>
      </c>
      <c r="X29" s="52"/>
      <c r="Y29" s="52"/>
      <c r="Z29" s="52"/>
      <c r="AA29" s="57"/>
      <c r="AB29" s="57" t="str">
        <f>VLOOKUP(H29,[1]Hoja1!A$2:G$445,7,0)</f>
        <v>N/A</v>
      </c>
      <c r="AC29" s="52" t="s">
        <v>1204</v>
      </c>
      <c r="AD29" s="76"/>
    </row>
    <row r="30" spans="1:30" ht="51">
      <c r="A30" s="79"/>
      <c r="B30" s="79"/>
      <c r="C30" s="76"/>
      <c r="D30" s="82"/>
      <c r="E30" s="85"/>
      <c r="F30" s="85"/>
      <c r="G30" s="57" t="str">
        <f>VLOOKUP(H30,[1]Hoja1!A$1:G$445,2,0)</f>
        <v>GASES Y VAPORES</v>
      </c>
      <c r="H30" s="54" t="s">
        <v>250</v>
      </c>
      <c r="I30" s="54" t="s">
        <v>1259</v>
      </c>
      <c r="J30" s="57" t="str">
        <f>VLOOKUP(H30,[1]Hoja1!A$2:G$445,3,0)</f>
        <v xml:space="preserve"> LESIONES EN LA PIEL, IRRITACIÓN EN VÍAS  RESPIRATORIAS, MUERTE</v>
      </c>
      <c r="K30" s="52"/>
      <c r="L30" s="57" t="str">
        <f>VLOOKUP(H30,[1]Hoja1!A$2:G$445,4,0)</f>
        <v>Inspecciones planeadas e inspecciones no planeadas, procedimientos de programas de seguridad y salud en el trabajo</v>
      </c>
      <c r="M30" s="57" t="str">
        <f>VLOOKUP(H30,[1]Hoja1!A$2:G$445,5,0)</f>
        <v>EPP TAPABOCAS, CARETAS CON FILTROS</v>
      </c>
      <c r="N30" s="52">
        <v>2</v>
      </c>
      <c r="O30" s="53">
        <v>3</v>
      </c>
      <c r="P30" s="53">
        <v>10</v>
      </c>
      <c r="Q30" s="53">
        <f t="shared" si="1"/>
        <v>6</v>
      </c>
      <c r="R30" s="53">
        <f t="shared" si="2"/>
        <v>60</v>
      </c>
      <c r="S30" s="54" t="str">
        <f t="shared" si="3"/>
        <v>M-6</v>
      </c>
      <c r="T30" s="55" t="str">
        <f t="shared" si="0"/>
        <v>III</v>
      </c>
      <c r="U30" s="55" t="str">
        <f t="shared" si="4"/>
        <v>Mejorable</v>
      </c>
      <c r="V30" s="74"/>
      <c r="W30" s="57" t="str">
        <f>VLOOKUP(H30,[1]Hoja1!A$2:G$445,6,0)</f>
        <v xml:space="preserve"> MUERTE</v>
      </c>
      <c r="X30" s="52"/>
      <c r="Y30" s="52"/>
      <c r="Z30" s="52"/>
      <c r="AA30" s="57"/>
      <c r="AB30" s="57" t="str">
        <f>VLOOKUP(H30,[1]Hoja1!A$2:G$445,7,0)</f>
        <v>USO Y MANEJO ADECUADO DE E.P.P.</v>
      </c>
      <c r="AC30" s="52" t="s">
        <v>1242</v>
      </c>
      <c r="AD30" s="76"/>
    </row>
    <row r="31" spans="1:30" ht="36" customHeight="1">
      <c r="A31" s="79"/>
      <c r="B31" s="79"/>
      <c r="C31" s="76"/>
      <c r="D31" s="82"/>
      <c r="E31" s="85"/>
      <c r="F31" s="85"/>
      <c r="G31" s="57" t="str">
        <f>VLOOKUP(H31,[1]Hoja1!A$1:G$445,2,0)</f>
        <v>CONCENTRACIÓN EN ACTIVIDADES DE ALTO DESEMPEÑO MENTAL</v>
      </c>
      <c r="H31" s="54" t="s">
        <v>72</v>
      </c>
      <c r="I31" s="54" t="s">
        <v>1255</v>
      </c>
      <c r="J31" s="57" t="str">
        <f>VLOOKUP(H31,[1]Hoja1!A$2:G$445,3,0)</f>
        <v>ESTRÉS, CEFALEA, IRRITABILIDAD</v>
      </c>
      <c r="K31" s="52"/>
      <c r="L31" s="57" t="str">
        <f>VLOOKUP(H31,[1]Hoja1!A$2:G$445,4,0)</f>
        <v>N/A</v>
      </c>
      <c r="M31" s="57" t="str">
        <f>VLOOKUP(H31,[1]Hoja1!A$2:G$445,5,0)</f>
        <v>PVE PSICOSOCIAL</v>
      </c>
      <c r="N31" s="52">
        <v>2</v>
      </c>
      <c r="O31" s="53">
        <v>2</v>
      </c>
      <c r="P31" s="53">
        <v>10</v>
      </c>
      <c r="Q31" s="53">
        <f t="shared" si="1"/>
        <v>4</v>
      </c>
      <c r="R31" s="53">
        <f t="shared" si="2"/>
        <v>40</v>
      </c>
      <c r="S31" s="54" t="str">
        <f t="shared" si="3"/>
        <v>B-4</v>
      </c>
      <c r="T31" s="55" t="str">
        <f t="shared" si="0"/>
        <v>III</v>
      </c>
      <c r="U31" s="55" t="str">
        <f t="shared" si="4"/>
        <v>Mejorable</v>
      </c>
      <c r="V31" s="74"/>
      <c r="W31" s="57" t="str">
        <f>VLOOKUP(H31,[1]Hoja1!A$2:G$445,6,0)</f>
        <v>ESTRÉS</v>
      </c>
      <c r="X31" s="52"/>
      <c r="Y31" s="52"/>
      <c r="Z31" s="52"/>
      <c r="AA31" s="57"/>
      <c r="AB31" s="57" t="str">
        <f>VLOOKUP(H31,[1]Hoja1!A$2:G$445,7,0)</f>
        <v>N/A</v>
      </c>
      <c r="AC31" s="74" t="s">
        <v>1205</v>
      </c>
      <c r="AD31" s="76"/>
    </row>
    <row r="32" spans="1:30" ht="36" customHeight="1">
      <c r="A32" s="79"/>
      <c r="B32" s="79"/>
      <c r="C32" s="76"/>
      <c r="D32" s="82"/>
      <c r="E32" s="85"/>
      <c r="F32" s="85"/>
      <c r="G32" s="57" t="str">
        <f>VLOOKUP(H32,[1]Hoja1!A$1:G$445,2,0)</f>
        <v>NATURALEZA DE LA TAREA</v>
      </c>
      <c r="H32" s="54" t="s">
        <v>76</v>
      </c>
      <c r="I32" s="54" t="s">
        <v>1255</v>
      </c>
      <c r="J32" s="57" t="str">
        <f>VLOOKUP(H32,[1]Hoja1!A$2:G$445,3,0)</f>
        <v>ESTRÉS,  TRANSTORNOS DEL SUEÑO</v>
      </c>
      <c r="K32" s="52"/>
      <c r="L32" s="57" t="str">
        <f>VLOOKUP(H32,[1]Hoja1!A$2:G$445,4,0)</f>
        <v>N/A</v>
      </c>
      <c r="M32" s="57" t="str">
        <f>VLOOKUP(H32,[1]Hoja1!A$2:G$445,5,0)</f>
        <v>PVE PSICOSOCIAL</v>
      </c>
      <c r="N32" s="52">
        <v>2</v>
      </c>
      <c r="O32" s="53">
        <v>2</v>
      </c>
      <c r="P32" s="53">
        <v>10</v>
      </c>
      <c r="Q32" s="53">
        <f t="shared" si="1"/>
        <v>4</v>
      </c>
      <c r="R32" s="53">
        <f t="shared" si="2"/>
        <v>40</v>
      </c>
      <c r="S32" s="54" t="str">
        <f t="shared" si="3"/>
        <v>B-4</v>
      </c>
      <c r="T32" s="55" t="str">
        <f t="shared" si="0"/>
        <v>III</v>
      </c>
      <c r="U32" s="55" t="str">
        <f t="shared" si="4"/>
        <v>Mejorable</v>
      </c>
      <c r="V32" s="74"/>
      <c r="W32" s="57" t="str">
        <f>VLOOKUP(H32,[1]Hoja1!A$2:G$445,6,0)</f>
        <v>ESTRÉS</v>
      </c>
      <c r="X32" s="52"/>
      <c r="Y32" s="52"/>
      <c r="Z32" s="52"/>
      <c r="AA32" s="57"/>
      <c r="AB32" s="57" t="str">
        <f>VLOOKUP(H32,[1]Hoja1!A$2:G$445,7,0)</f>
        <v>N/A</v>
      </c>
      <c r="AC32" s="74"/>
      <c r="AD32" s="76"/>
    </row>
    <row r="33" spans="1:30" ht="51">
      <c r="A33" s="79"/>
      <c r="B33" s="79"/>
      <c r="C33" s="76"/>
      <c r="D33" s="82"/>
      <c r="E33" s="85"/>
      <c r="F33" s="85"/>
      <c r="G33" s="57" t="str">
        <f>VLOOKUP(H33,[1]Hoja1!A$1:G$445,2,0)</f>
        <v>Forzadas, Prolongadas</v>
      </c>
      <c r="H33" s="54" t="s">
        <v>40</v>
      </c>
      <c r="I33" s="54" t="s">
        <v>1256</v>
      </c>
      <c r="J33" s="57" t="str">
        <f>VLOOKUP(H33,[1]Hoja1!A$2:G$445,3,0)</f>
        <v xml:space="preserve">Lesiones osteomusculares, lesiones osteoarticulares
</v>
      </c>
      <c r="K33" s="52"/>
      <c r="L33" s="57" t="str">
        <f>VLOOKUP(H33,[1]Hoja1!A$2:G$445,4,0)</f>
        <v>Inspecciones planeadas e inspecciones no planeadas, procedimientos de programas de seguridad y salud en el trabajo</v>
      </c>
      <c r="M33" s="57" t="str">
        <f>VLOOKUP(H33,[1]Hoja1!A$2:G$445,5,0)</f>
        <v>PVE Biomecánico, programa pausas activas, exámenes periódicos, recomendaciones, control de posturas</v>
      </c>
      <c r="N33" s="52">
        <v>2</v>
      </c>
      <c r="O33" s="53">
        <v>3</v>
      </c>
      <c r="P33" s="53">
        <v>10</v>
      </c>
      <c r="Q33" s="53">
        <f t="shared" si="1"/>
        <v>6</v>
      </c>
      <c r="R33" s="53">
        <f t="shared" si="2"/>
        <v>60</v>
      </c>
      <c r="S33" s="54" t="str">
        <f t="shared" si="3"/>
        <v>M-6</v>
      </c>
      <c r="T33" s="55" t="str">
        <f t="shared" si="0"/>
        <v>III</v>
      </c>
      <c r="U33" s="55" t="str">
        <f t="shared" si="4"/>
        <v>Mejorable</v>
      </c>
      <c r="V33" s="74"/>
      <c r="W33" s="57" t="str">
        <f>VLOOKUP(H33,[1]Hoja1!A$2:G$445,6,0)</f>
        <v>Enfermedades Osteomusculares</v>
      </c>
      <c r="X33" s="52"/>
      <c r="Y33" s="52"/>
      <c r="Z33" s="52"/>
      <c r="AA33" s="57"/>
      <c r="AB33" s="57" t="str">
        <f>VLOOKUP(H33,[1]Hoja1!A$2:G$445,7,0)</f>
        <v>Prevención en lesiones osteomusculares, líderes de pausas activas</v>
      </c>
      <c r="AC33" s="74" t="s">
        <v>1206</v>
      </c>
      <c r="AD33" s="76"/>
    </row>
    <row r="34" spans="1:30" ht="38.25">
      <c r="A34" s="79"/>
      <c r="B34" s="79"/>
      <c r="C34" s="76"/>
      <c r="D34" s="82"/>
      <c r="E34" s="85"/>
      <c r="F34" s="85"/>
      <c r="G34" s="57" t="str">
        <f>VLOOKUP(H34,[1]Hoja1!A$1:G$445,2,0)</f>
        <v>Movimientos repetitivos, Miembros Superiores</v>
      </c>
      <c r="H34" s="54" t="s">
        <v>47</v>
      </c>
      <c r="I34" s="54" t="s">
        <v>1256</v>
      </c>
      <c r="J34" s="57" t="str">
        <f>VLOOKUP(H34,[1]Hoja1!A$2:G$445,3,0)</f>
        <v>Lesiones Musculoesqueléticas</v>
      </c>
      <c r="K34" s="52"/>
      <c r="L34" s="57" t="str">
        <f>VLOOKUP(H34,[1]Hoja1!A$2:G$445,4,0)</f>
        <v>N/A</v>
      </c>
      <c r="M34" s="57" t="str">
        <f>VLOOKUP(H34,[1]Hoja1!A$2:G$445,5,0)</f>
        <v>PVE BIomécanico, programa pausas activas, examenes periódicos, recomendaicones, control de posturas</v>
      </c>
      <c r="N34" s="52">
        <v>2</v>
      </c>
      <c r="O34" s="53">
        <v>3</v>
      </c>
      <c r="P34" s="53">
        <v>10</v>
      </c>
      <c r="Q34" s="53">
        <f t="shared" si="1"/>
        <v>6</v>
      </c>
      <c r="R34" s="53">
        <f t="shared" si="2"/>
        <v>60</v>
      </c>
      <c r="S34" s="54" t="str">
        <f t="shared" si="3"/>
        <v>M-6</v>
      </c>
      <c r="T34" s="55" t="str">
        <f t="shared" si="0"/>
        <v>III</v>
      </c>
      <c r="U34" s="55" t="str">
        <f t="shared" si="4"/>
        <v>Mejorable</v>
      </c>
      <c r="V34" s="74"/>
      <c r="W34" s="57" t="str">
        <f>VLOOKUP(H34,[1]Hoja1!A$2:G$445,6,0)</f>
        <v>Enfermedades musculoesqueleticas</v>
      </c>
      <c r="X34" s="52"/>
      <c r="Y34" s="52"/>
      <c r="Z34" s="52"/>
      <c r="AA34" s="57"/>
      <c r="AB34" s="57" t="str">
        <f>VLOOKUP(H34,[1]Hoja1!A$2:G$445,7,0)</f>
        <v>Prevención en lesiones osteomusculares, líderes de pausas activas</v>
      </c>
      <c r="AC34" s="74"/>
      <c r="AD34" s="76"/>
    </row>
    <row r="35" spans="1:30" ht="51">
      <c r="A35" s="79"/>
      <c r="B35" s="79"/>
      <c r="C35" s="76"/>
      <c r="D35" s="82"/>
      <c r="E35" s="85"/>
      <c r="F35" s="85"/>
      <c r="G35" s="57" t="str">
        <f>VLOOKUP(H35,[1]Hoja1!A$1:G$445,2,0)</f>
        <v>Atropellamiento, Envestir</v>
      </c>
      <c r="H35" s="54" t="s">
        <v>1187</v>
      </c>
      <c r="I35" s="54" t="s">
        <v>1257</v>
      </c>
      <c r="J35" s="57" t="str">
        <f>VLOOKUP(H35,[1]Hoja1!A$2:G$445,3,0)</f>
        <v>Lesiones, pérdidas materiales, muerte</v>
      </c>
      <c r="K35" s="52"/>
      <c r="L35" s="57" t="str">
        <f>VLOOKUP(H35,[1]Hoja1!A$2:G$445,4,0)</f>
        <v>Inspecciones planeadas e inspecciones no planeadas, procedimientos de programas de seguridad y salud en el trabajo</v>
      </c>
      <c r="M35" s="57" t="str">
        <f>VLOOKUP(H35,[1]Hoja1!A$2:G$445,5,0)</f>
        <v>Programa de seguridad vial, señalización</v>
      </c>
      <c r="N35" s="52">
        <v>2</v>
      </c>
      <c r="O35" s="53">
        <v>3</v>
      </c>
      <c r="P35" s="53">
        <v>60</v>
      </c>
      <c r="Q35" s="53">
        <f t="shared" si="1"/>
        <v>6</v>
      </c>
      <c r="R35" s="53">
        <f t="shared" si="2"/>
        <v>360</v>
      </c>
      <c r="S35" s="54" t="str">
        <f t="shared" si="3"/>
        <v>M-6</v>
      </c>
      <c r="T35" s="55" t="str">
        <f t="shared" si="0"/>
        <v>II</v>
      </c>
      <c r="U35" s="55" t="str">
        <f t="shared" si="4"/>
        <v>No Aceptable o Aceptable Con Control Especifico</v>
      </c>
      <c r="V35" s="74"/>
      <c r="W35" s="57" t="str">
        <f>VLOOKUP(H35,[1]Hoja1!A$2:G$445,6,0)</f>
        <v>Muerte</v>
      </c>
      <c r="X35" s="52"/>
      <c r="Y35" s="52"/>
      <c r="Z35" s="52"/>
      <c r="AA35" s="57"/>
      <c r="AB35" s="57" t="str">
        <f>VLOOKUP(H35,[1]Hoja1!A$2:G$445,7,0)</f>
        <v>Seguridad vial y manejo defensivo, aseguramiento de áreas de trabajo</v>
      </c>
      <c r="AC35" s="52" t="s">
        <v>1207</v>
      </c>
      <c r="AD35" s="76"/>
    </row>
    <row r="36" spans="1:30" ht="40.5">
      <c r="A36" s="79"/>
      <c r="B36" s="79"/>
      <c r="C36" s="76"/>
      <c r="D36" s="82"/>
      <c r="E36" s="85"/>
      <c r="F36" s="85"/>
      <c r="G36" s="57" t="str">
        <f>VLOOKUP(H36,[1]Hoja1!A$1:G$445,2,0)</f>
        <v>Superficies de trabajo irregulares o deslizantes</v>
      </c>
      <c r="H36" s="54" t="s">
        <v>597</v>
      </c>
      <c r="I36" s="54" t="s">
        <v>1257</v>
      </c>
      <c r="J36" s="57" t="str">
        <f>VLOOKUP(H36,[1]Hoja1!A$2:G$445,3,0)</f>
        <v>Caidas del mismo nivel, fracturas, golpe con objetos, caídas de objetos, obstrucción de rutas de evacuación</v>
      </c>
      <c r="K36" s="52"/>
      <c r="L36" s="57" t="str">
        <f>VLOOKUP(H36,[1]Hoja1!A$2:G$445,4,0)</f>
        <v>N/A</v>
      </c>
      <c r="M36" s="57" t="str">
        <f>VLOOKUP(H36,[1]Hoja1!A$2:G$445,5,0)</f>
        <v>N/A</v>
      </c>
      <c r="N36" s="52">
        <v>2</v>
      </c>
      <c r="O36" s="53">
        <v>3</v>
      </c>
      <c r="P36" s="53">
        <v>25</v>
      </c>
      <c r="Q36" s="53">
        <f t="shared" si="1"/>
        <v>6</v>
      </c>
      <c r="R36" s="53">
        <f t="shared" si="2"/>
        <v>150</v>
      </c>
      <c r="S36" s="54" t="str">
        <f t="shared" si="3"/>
        <v>M-6</v>
      </c>
      <c r="T36" s="55" t="str">
        <f t="shared" si="0"/>
        <v>II</v>
      </c>
      <c r="U36" s="55" t="str">
        <f t="shared" si="4"/>
        <v>No Aceptable o Aceptable Con Control Especifico</v>
      </c>
      <c r="V36" s="74"/>
      <c r="W36" s="57" t="str">
        <f>VLOOKUP(H36,[1]Hoja1!A$2:G$445,6,0)</f>
        <v>Caídas de distinto nivel</v>
      </c>
      <c r="X36" s="52"/>
      <c r="Y36" s="52"/>
      <c r="Z36" s="52"/>
      <c r="AA36" s="57"/>
      <c r="AB36" s="57" t="str">
        <f>VLOOKUP(H36,[1]Hoja1!A$2:G$445,7,0)</f>
        <v>Pautas Básicas en orden y aseo en el lugar de trabajo, actos y condiciones inseguras</v>
      </c>
      <c r="AC36" s="52" t="s">
        <v>1208</v>
      </c>
      <c r="AD36" s="76"/>
    </row>
    <row r="37" spans="1:30" ht="68.25" customHeight="1">
      <c r="A37" s="79"/>
      <c r="B37" s="79"/>
      <c r="C37" s="76"/>
      <c r="D37" s="82"/>
      <c r="E37" s="85"/>
      <c r="F37" s="85"/>
      <c r="G37" s="57" t="str">
        <f>VLOOKUP(H37,[1]Hoja1!A$1:G$445,2,0)</f>
        <v>Atraco, golpiza, atentados y secuestrados</v>
      </c>
      <c r="H37" s="54" t="s">
        <v>57</v>
      </c>
      <c r="I37" s="54" t="s">
        <v>1257</v>
      </c>
      <c r="J37" s="57" t="str">
        <f>VLOOKUP(H37,[1]Hoja1!A$2:G$445,3,0)</f>
        <v>Estrés, golpes, Secuestros</v>
      </c>
      <c r="K37" s="52"/>
      <c r="L37" s="57" t="str">
        <f>VLOOKUP(H37,[1]Hoja1!A$2:G$445,4,0)</f>
        <v>Inspecciones planeadas e inspecciones no planeadas, procedimientos de programas de seguridad y salud en el trabajo</v>
      </c>
      <c r="M37" s="57" t="str">
        <f>VLOOKUP(H37,[1]Hoja1!A$2:G$445,5,0)</f>
        <v xml:space="preserve">Uniformes Corporativos, Caquetas corporativas, Carnetización
</v>
      </c>
      <c r="N37" s="52">
        <v>2</v>
      </c>
      <c r="O37" s="53">
        <v>3</v>
      </c>
      <c r="P37" s="53">
        <v>60</v>
      </c>
      <c r="Q37" s="53">
        <f t="shared" si="1"/>
        <v>6</v>
      </c>
      <c r="R37" s="53">
        <f t="shared" si="2"/>
        <v>360</v>
      </c>
      <c r="S37" s="54" t="str">
        <f t="shared" si="3"/>
        <v>M-6</v>
      </c>
      <c r="T37" s="55" t="str">
        <f t="shared" si="0"/>
        <v>II</v>
      </c>
      <c r="U37" s="55" t="str">
        <f t="shared" si="4"/>
        <v>No Aceptable o Aceptable Con Control Especifico</v>
      </c>
      <c r="V37" s="74"/>
      <c r="W37" s="57" t="str">
        <f>VLOOKUP(H37,[1]Hoja1!A$2:G$445,6,0)</f>
        <v>Secuestros</v>
      </c>
      <c r="X37" s="52"/>
      <c r="Y37" s="52"/>
      <c r="Z37" s="52"/>
      <c r="AA37" s="57"/>
      <c r="AB37" s="57" t="str">
        <f>VLOOKUP(H37,[1]Hoja1!A$2:G$445,7,0)</f>
        <v>N/A</v>
      </c>
      <c r="AC37" s="52" t="s">
        <v>1209</v>
      </c>
      <c r="AD37" s="76"/>
    </row>
    <row r="38" spans="1:30" ht="51.75" thickBot="1">
      <c r="A38" s="80"/>
      <c r="B38" s="80"/>
      <c r="C38" s="77"/>
      <c r="D38" s="83"/>
      <c r="E38" s="86"/>
      <c r="F38" s="86"/>
      <c r="G38" s="67" t="str">
        <f>VLOOKUP(H38,[1]Hoja1!A$1:G$445,2,0)</f>
        <v>SISMOS, INCENDIOS, INUNDACIONES, TERREMOTOS, VENDAVALES, DERRUMBE</v>
      </c>
      <c r="H38" s="68" t="s">
        <v>62</v>
      </c>
      <c r="I38" s="68" t="s">
        <v>1258</v>
      </c>
      <c r="J38" s="67" t="str">
        <f>VLOOKUP(H38,[1]Hoja1!A$2:G$445,3,0)</f>
        <v>SISMOS, INCENDIOS, INUNDACIONES, TERREMOTOS, VENDAVALES</v>
      </c>
      <c r="K38" s="69"/>
      <c r="L38" s="67" t="str">
        <f>VLOOKUP(H38,[1]Hoja1!A$2:G$445,4,0)</f>
        <v>Inspecciones planeadas e inspecciones no planeadas, procedimientos de programas de seguridad y salud en el trabajo</v>
      </c>
      <c r="M38" s="67" t="str">
        <f>VLOOKUP(H38,[1]Hoja1!A$2:G$445,5,0)</f>
        <v>BRIGADAS DE EMERGENCIAS</v>
      </c>
      <c r="N38" s="69">
        <v>2</v>
      </c>
      <c r="O38" s="70">
        <v>1</v>
      </c>
      <c r="P38" s="70">
        <v>100</v>
      </c>
      <c r="Q38" s="70">
        <f t="shared" si="1"/>
        <v>2</v>
      </c>
      <c r="R38" s="70">
        <f t="shared" si="2"/>
        <v>200</v>
      </c>
      <c r="S38" s="68" t="str">
        <f t="shared" si="3"/>
        <v>B-2</v>
      </c>
      <c r="T38" s="71" t="str">
        <f t="shared" si="0"/>
        <v>II</v>
      </c>
      <c r="U38" s="71" t="str">
        <f t="shared" si="4"/>
        <v>No Aceptable o Aceptable Con Control Especifico</v>
      </c>
      <c r="V38" s="87"/>
      <c r="W38" s="67" t="str">
        <f>VLOOKUP(H38,[1]Hoja1!A$2:G$445,6,0)</f>
        <v>MUERTE</v>
      </c>
      <c r="X38" s="69"/>
      <c r="Y38" s="69"/>
      <c r="Z38" s="69"/>
      <c r="AA38" s="67"/>
      <c r="AB38" s="67" t="str">
        <f>VLOOKUP(H38,[1]Hoja1!A$2:G$445,7,0)</f>
        <v>ENTRENAMIENTO DE LA BRIGADA; DIVULGACIÓN DE PLAN DE EMERGENCIA</v>
      </c>
      <c r="AC38" s="69" t="s">
        <v>1210</v>
      </c>
      <c r="AD38" s="77"/>
    </row>
    <row r="40" spans="1:30" ht="13.5" thickBot="1"/>
    <row r="41" spans="1:30" ht="15.75" customHeight="1" thickBot="1">
      <c r="A41" s="117" t="s">
        <v>1193</v>
      </c>
      <c r="B41" s="117"/>
      <c r="C41" s="117"/>
      <c r="D41" s="117"/>
      <c r="E41" s="117"/>
      <c r="F41" s="117"/>
      <c r="G41" s="117"/>
    </row>
    <row r="42" spans="1:30" ht="15.75" customHeight="1" thickBot="1">
      <c r="A42" s="110" t="s">
        <v>1194</v>
      </c>
      <c r="B42" s="110"/>
      <c r="C42" s="110"/>
      <c r="D42" s="118" t="s">
        <v>1195</v>
      </c>
      <c r="E42" s="118"/>
      <c r="F42" s="118"/>
      <c r="G42" s="118"/>
    </row>
    <row r="43" spans="1:30" ht="31.5" customHeight="1">
      <c r="A43" s="107" t="s">
        <v>1212</v>
      </c>
      <c r="B43" s="108"/>
      <c r="C43" s="109"/>
      <c r="D43" s="119" t="s">
        <v>1243</v>
      </c>
      <c r="E43" s="119"/>
      <c r="F43" s="119"/>
      <c r="G43" s="119"/>
    </row>
    <row r="44" spans="1:30" ht="15.75" customHeight="1" thickBot="1">
      <c r="A44" s="101"/>
      <c r="B44" s="102"/>
      <c r="C44" s="103"/>
      <c r="D44" s="100"/>
      <c r="E44" s="100"/>
      <c r="F44" s="100"/>
      <c r="G44" s="100"/>
    </row>
  </sheetData>
  <mergeCells count="39">
    <mergeCell ref="J8:J10"/>
    <mergeCell ref="H10:I10"/>
    <mergeCell ref="E5:G5"/>
    <mergeCell ref="A8:A10"/>
    <mergeCell ref="B8:B10"/>
    <mergeCell ref="C8:F9"/>
    <mergeCell ref="G8:I9"/>
    <mergeCell ref="K8:M9"/>
    <mergeCell ref="N8:T9"/>
    <mergeCell ref="U8:U9"/>
    <mergeCell ref="V8:W9"/>
    <mergeCell ref="X8:AD9"/>
    <mergeCell ref="A44:C44"/>
    <mergeCell ref="D44:G44"/>
    <mergeCell ref="C11:C25"/>
    <mergeCell ref="D11:D25"/>
    <mergeCell ref="E11:E25"/>
    <mergeCell ref="F11:F25"/>
    <mergeCell ref="A41:G41"/>
    <mergeCell ref="A42:C42"/>
    <mergeCell ref="D42:G42"/>
    <mergeCell ref="A43:C43"/>
    <mergeCell ref="D43:G43"/>
    <mergeCell ref="AC31:AC32"/>
    <mergeCell ref="AC33:AC34"/>
    <mergeCell ref="A11:A38"/>
    <mergeCell ref="B11:B38"/>
    <mergeCell ref="AD11:AD25"/>
    <mergeCell ref="AC17:AC18"/>
    <mergeCell ref="AC19:AC20"/>
    <mergeCell ref="C26:C38"/>
    <mergeCell ref="D26:D38"/>
    <mergeCell ref="E26:E38"/>
    <mergeCell ref="F26:F38"/>
    <mergeCell ref="V26:V38"/>
    <mergeCell ref="AC26:AC28"/>
    <mergeCell ref="AD26:AD38"/>
    <mergeCell ref="V11:V25"/>
    <mergeCell ref="AC11:AC14"/>
  </mergeCells>
  <conditionalFormatting sqref="U1:U10 U39:U1048576">
    <cfRule type="containsText" dxfId="71" priority="55" operator="containsText" text="No Aceptable o Aceptable con Control Especifico">
      <formula>NOT(ISERROR(SEARCH("No Aceptable o Aceptable con Control Especifico",U1)))</formula>
    </cfRule>
    <cfRule type="containsText" dxfId="70" priority="56" operator="containsText" text="No Aceptable">
      <formula>NOT(ISERROR(SEARCH("No Aceptable",U1)))</formula>
    </cfRule>
    <cfRule type="containsText" dxfId="69" priority="57" operator="containsText" text="No Aceptable o Aceptable con Control Especifico">
      <formula>NOT(ISERROR(SEARCH("No Aceptable o Aceptable con Control Especifico",U1)))</formula>
    </cfRule>
  </conditionalFormatting>
  <conditionalFormatting sqref="T1:T10 T39:T1048576">
    <cfRule type="cellIs" dxfId="68" priority="54" operator="equal">
      <formula>"II"</formula>
    </cfRule>
  </conditionalFormatting>
  <conditionalFormatting sqref="U16">
    <cfRule type="containsText" dxfId="67" priority="28" stopIfTrue="1" operator="containsText" text="Mejorable">
      <formula>NOT(ISERROR(SEARCH("Mejorable",U16)))</formula>
    </cfRule>
  </conditionalFormatting>
  <conditionalFormatting sqref="P11:P15 P17:P23 P25">
    <cfRule type="cellIs" priority="45" stopIfTrue="1" operator="equal">
      <formula>"10, 25, 50, 100"</formula>
    </cfRule>
  </conditionalFormatting>
  <conditionalFormatting sqref="T11:T15 T17:T23 T25">
    <cfRule type="cellIs" dxfId="66" priority="41" stopIfTrue="1" operator="equal">
      <formula>"IV"</formula>
    </cfRule>
    <cfRule type="cellIs" dxfId="65" priority="42" stopIfTrue="1" operator="equal">
      <formula>"III"</formula>
    </cfRule>
    <cfRule type="cellIs" dxfId="64" priority="43" stopIfTrue="1" operator="equal">
      <formula>"II"</formula>
    </cfRule>
    <cfRule type="cellIs" dxfId="63" priority="44" stopIfTrue="1" operator="equal">
      <formula>"I"</formula>
    </cfRule>
  </conditionalFormatting>
  <conditionalFormatting sqref="U11:U15 U17:U23 U25">
    <cfRule type="cellIs" dxfId="62" priority="39" stopIfTrue="1" operator="equal">
      <formula>"No Aceptable"</formula>
    </cfRule>
    <cfRule type="cellIs" dxfId="61" priority="40" stopIfTrue="1" operator="equal">
      <formula>"Aceptable"</formula>
    </cfRule>
  </conditionalFormatting>
  <conditionalFormatting sqref="U11:U15 U17:U23 U25">
    <cfRule type="cellIs" dxfId="60" priority="38" stopIfTrue="1" operator="equal">
      <formula>"No Aceptable o Aceptable Con Control Especifico"</formula>
    </cfRule>
  </conditionalFormatting>
  <conditionalFormatting sqref="U11:U15 U17:U23 U25">
    <cfRule type="containsText" dxfId="59" priority="37" stopIfTrue="1" operator="containsText" text="Mejorable">
      <formula>NOT(ISERROR(SEARCH("Mejorable",U11)))</formula>
    </cfRule>
  </conditionalFormatting>
  <conditionalFormatting sqref="P16">
    <cfRule type="cellIs" priority="36" stopIfTrue="1" operator="equal">
      <formula>"10, 25, 50, 100"</formula>
    </cfRule>
  </conditionalFormatting>
  <conditionalFormatting sqref="T16">
    <cfRule type="cellIs" dxfId="58" priority="32" stopIfTrue="1" operator="equal">
      <formula>"IV"</formula>
    </cfRule>
    <cfRule type="cellIs" dxfId="57" priority="33" stopIfTrue="1" operator="equal">
      <formula>"III"</formula>
    </cfRule>
    <cfRule type="cellIs" dxfId="56" priority="34" stopIfTrue="1" operator="equal">
      <formula>"II"</formula>
    </cfRule>
    <cfRule type="cellIs" dxfId="55" priority="35" stopIfTrue="1" operator="equal">
      <formula>"I"</formula>
    </cfRule>
  </conditionalFormatting>
  <conditionalFormatting sqref="U16">
    <cfRule type="cellIs" dxfId="54" priority="30" stopIfTrue="1" operator="equal">
      <formula>"No Aceptable"</formula>
    </cfRule>
    <cfRule type="cellIs" dxfId="53" priority="31" stopIfTrue="1" operator="equal">
      <formula>"Aceptable"</formula>
    </cfRule>
  </conditionalFormatting>
  <conditionalFormatting sqref="U16">
    <cfRule type="cellIs" dxfId="52" priority="29" stopIfTrue="1" operator="equal">
      <formula>"No Aceptable o Aceptable Con Control Especifico"</formula>
    </cfRule>
  </conditionalFormatting>
  <conditionalFormatting sqref="P24">
    <cfRule type="cellIs" priority="27" stopIfTrue="1" operator="equal">
      <formula>"10, 25, 50, 100"</formula>
    </cfRule>
  </conditionalFormatting>
  <conditionalFormatting sqref="T24">
    <cfRule type="cellIs" dxfId="51" priority="23" stopIfTrue="1" operator="equal">
      <formula>"IV"</formula>
    </cfRule>
    <cfRule type="cellIs" dxfId="50" priority="24" stopIfTrue="1" operator="equal">
      <formula>"III"</formula>
    </cfRule>
    <cfRule type="cellIs" dxfId="49" priority="25" stopIfTrue="1" operator="equal">
      <formula>"II"</formula>
    </cfRule>
    <cfRule type="cellIs" dxfId="48" priority="26" stopIfTrue="1" operator="equal">
      <formula>"I"</formula>
    </cfRule>
  </conditionalFormatting>
  <conditionalFormatting sqref="U24">
    <cfRule type="cellIs" dxfId="47" priority="21" stopIfTrue="1" operator="equal">
      <formula>"No Aceptable"</formula>
    </cfRule>
    <cfRule type="cellIs" dxfId="46" priority="22" stopIfTrue="1" operator="equal">
      <formula>"Aceptable"</formula>
    </cfRule>
  </conditionalFormatting>
  <conditionalFormatting sqref="U24">
    <cfRule type="cellIs" dxfId="45" priority="20" stopIfTrue="1" operator="equal">
      <formula>"No Aceptable o Aceptable Con Control Especifico"</formula>
    </cfRule>
  </conditionalFormatting>
  <conditionalFormatting sqref="U24">
    <cfRule type="containsText" dxfId="44" priority="19" stopIfTrue="1" operator="containsText" text="Mejorable">
      <formula>NOT(ISERROR(SEARCH("Mejorable",U24)))</formula>
    </cfRule>
  </conditionalFormatting>
  <conditionalFormatting sqref="T26:T29 T31:T38">
    <cfRule type="cellIs" dxfId="43" priority="15" stopIfTrue="1" operator="equal">
      <formula>"IV"</formula>
    </cfRule>
    <cfRule type="cellIs" dxfId="42" priority="16" stopIfTrue="1" operator="equal">
      <formula>"III"</formula>
    </cfRule>
    <cfRule type="cellIs" dxfId="41" priority="17" stopIfTrue="1" operator="equal">
      <formula>"II"</formula>
    </cfRule>
    <cfRule type="cellIs" dxfId="40" priority="18" stopIfTrue="1" operator="equal">
      <formula>"I"</formula>
    </cfRule>
  </conditionalFormatting>
  <conditionalFormatting sqref="U26:U29 U31:U38">
    <cfRule type="cellIs" dxfId="39" priority="13" stopIfTrue="1" operator="equal">
      <formula>"No Aceptable"</formula>
    </cfRule>
    <cfRule type="cellIs" dxfId="38" priority="14" stopIfTrue="1" operator="equal">
      <formula>"Aceptable"</formula>
    </cfRule>
  </conditionalFormatting>
  <conditionalFormatting sqref="U26:U29 U31:U38">
    <cfRule type="cellIs" dxfId="37" priority="12" stopIfTrue="1" operator="equal">
      <formula>"No Aceptable o Aceptable Con Control Especifico"</formula>
    </cfRule>
  </conditionalFormatting>
  <conditionalFormatting sqref="U26:U29 U31:U38">
    <cfRule type="containsText" dxfId="36" priority="11" stopIfTrue="1" operator="containsText" text="Mejorable">
      <formula>NOT(ISERROR(SEARCH("Mejorable",U26)))</formula>
    </cfRule>
  </conditionalFormatting>
  <conditionalFormatting sqref="P26:P29 P31:P38">
    <cfRule type="cellIs" priority="10" stopIfTrue="1" operator="equal">
      <formula>"10, 25, 50, 100"</formula>
    </cfRule>
  </conditionalFormatting>
  <conditionalFormatting sqref="T30">
    <cfRule type="cellIs" dxfId="35" priority="6" stopIfTrue="1" operator="equal">
      <formula>"IV"</formula>
    </cfRule>
    <cfRule type="cellIs" dxfId="34" priority="7" stopIfTrue="1" operator="equal">
      <formula>"III"</formula>
    </cfRule>
    <cfRule type="cellIs" dxfId="33" priority="8" stopIfTrue="1" operator="equal">
      <formula>"II"</formula>
    </cfRule>
    <cfRule type="cellIs" dxfId="32" priority="9" stopIfTrue="1" operator="equal">
      <formula>"I"</formula>
    </cfRule>
  </conditionalFormatting>
  <conditionalFormatting sqref="U30">
    <cfRule type="cellIs" dxfId="31" priority="4" stopIfTrue="1" operator="equal">
      <formula>"No Aceptable"</formula>
    </cfRule>
    <cfRule type="cellIs" dxfId="30" priority="5" stopIfTrue="1" operator="equal">
      <formula>"Aceptable"</formula>
    </cfRule>
  </conditionalFormatting>
  <conditionalFormatting sqref="U30">
    <cfRule type="cellIs" dxfId="29" priority="3" stopIfTrue="1" operator="equal">
      <formula>"No Aceptable o Aceptable Con Control Especifico"</formula>
    </cfRule>
  </conditionalFormatting>
  <conditionalFormatting sqref="U30">
    <cfRule type="containsText" dxfId="28" priority="2" stopIfTrue="1" operator="containsText" text="Mejorable">
      <formula>NOT(ISERROR(SEARCH("Mejorable",U30)))</formula>
    </cfRule>
  </conditionalFormatting>
  <conditionalFormatting sqref="P30">
    <cfRule type="cellIs" priority="1" stopIfTrue="1" operator="equal">
      <formula>"10, 25, 50, 100"</formula>
    </cfRule>
  </conditionalFormatting>
  <dataValidations count="2">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38">
      <formula1>10</formula1>
      <formula2>100</formula2>
    </dataValidation>
    <dataValidation type="whole" allowBlank="1" showInputMessage="1" showErrorMessage="1" prompt="1 Esporadica (EE)_x000a_2 Ocasional (EO)_x000a_3 Frecuente (EF)_x000a_4 continua (EC)" sqref="O11:O38">
      <formula1>1</formula1>
      <formula2>4</formula2>
    </dataValidation>
  </dataValidations>
  <pageMargins left="0.7" right="0.7" top="0.75" bottom="0.75" header="0.3" footer="0.3"/>
  <pageSetup scale="11"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PELIGROS!$A$2:$A$445</xm:f>
          </x14:formula1>
          <xm:sqref>H24</xm:sqref>
        </x14:dataValidation>
        <x14:dataValidation type="list" allowBlank="1" showInputMessage="1" showErrorMessage="1">
          <x14:formula1>
            <xm:f>[1]Hoja1!#REF!</xm:f>
          </x14:formula1>
          <xm:sqref>H26:H38 H11:H23 H25</xm:sqref>
        </x14:dataValidation>
        <x14:dataValidation type="list" allowBlank="1" showInputMessage="1" showErrorMessage="1">
          <x14:formula1>
            <xm:f>[1]Hoja2!#REF!</xm:f>
          </x14:formula1>
          <xm:sqref>E11 E26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6"/>
  <sheetViews>
    <sheetView showGridLines="0" tabSelected="1" view="pageBreakPreview" zoomScale="80" zoomScaleNormal="80" zoomScaleSheetLayoutView="80" workbookViewId="0">
      <selection activeCell="C3" sqref="C3"/>
    </sheetView>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38" t="s">
        <v>1260</v>
      </c>
      <c r="D2" s="39"/>
      <c r="E2" s="39"/>
      <c r="F2" s="39"/>
      <c r="G2" s="40"/>
      <c r="K2" s="9"/>
      <c r="L2" s="9"/>
      <c r="M2" s="9"/>
      <c r="V2" s="9"/>
      <c r="AB2" s="10"/>
      <c r="AC2" s="6"/>
      <c r="AD2" s="6"/>
    </row>
    <row r="3" spans="1:30" s="8" customFormat="1" ht="15" customHeight="1">
      <c r="A3" s="5"/>
      <c r="B3" s="6"/>
      <c r="C3" s="41" t="s">
        <v>1197</v>
      </c>
      <c r="D3" s="42"/>
      <c r="E3" s="42"/>
      <c r="F3" s="42"/>
      <c r="G3" s="43"/>
      <c r="K3" s="9"/>
      <c r="L3" s="9"/>
      <c r="M3" s="9"/>
      <c r="V3" s="9"/>
      <c r="AB3" s="10"/>
      <c r="AC3" s="6"/>
      <c r="AD3" s="6"/>
    </row>
    <row r="4" spans="1:30" s="8" customFormat="1" ht="15" customHeight="1" thickBot="1">
      <c r="A4" s="5"/>
      <c r="B4" s="6"/>
      <c r="C4" s="44" t="s">
        <v>1248</v>
      </c>
      <c r="D4" s="45"/>
      <c r="E4" s="45"/>
      <c r="F4" s="45"/>
      <c r="G4" s="46"/>
      <c r="K4" s="9"/>
      <c r="L4" s="9"/>
      <c r="M4" s="9"/>
      <c r="V4" s="9"/>
      <c r="AB4" s="10"/>
      <c r="AC4" s="6"/>
      <c r="AD4" s="6"/>
    </row>
    <row r="5" spans="1:30" s="8" customFormat="1" ht="11.25" customHeight="1">
      <c r="A5" s="5"/>
      <c r="B5" s="6"/>
      <c r="C5" s="11" t="s">
        <v>1196</v>
      </c>
      <c r="E5" s="129"/>
      <c r="F5" s="129"/>
      <c r="G5" s="129"/>
      <c r="H5" s="7"/>
      <c r="I5" s="7"/>
      <c r="K5" s="9"/>
      <c r="L5" s="9"/>
      <c r="M5" s="9"/>
      <c r="V5" s="9"/>
      <c r="AB5" s="10"/>
      <c r="AC5" s="6"/>
      <c r="AD5" s="6"/>
    </row>
    <row r="6" spans="1:30" s="8" customFormat="1" ht="11.25" customHeight="1">
      <c r="A6" s="5"/>
      <c r="B6" s="6"/>
      <c r="C6" s="11"/>
      <c r="E6" s="47"/>
      <c r="F6" s="47"/>
      <c r="G6" s="47"/>
      <c r="H6" s="7"/>
      <c r="I6" s="7"/>
      <c r="K6" s="9"/>
      <c r="L6" s="9"/>
      <c r="M6" s="9"/>
      <c r="V6" s="9"/>
      <c r="AB6" s="10"/>
      <c r="AC6" s="6"/>
      <c r="AD6" s="6"/>
    </row>
    <row r="7" spans="1:30" s="8" customFormat="1" ht="11.25" customHeight="1" thickBot="1">
      <c r="A7" s="5"/>
      <c r="B7" s="6"/>
      <c r="C7" s="11"/>
      <c r="E7" s="47"/>
      <c r="F7" s="47"/>
      <c r="G7" s="47"/>
      <c r="H7" s="7"/>
      <c r="I7" s="7"/>
      <c r="K7" s="9"/>
      <c r="L7" s="9"/>
      <c r="M7" s="9"/>
      <c r="V7" s="9"/>
      <c r="AB7" s="10"/>
      <c r="AC7" s="6"/>
      <c r="AD7" s="6"/>
    </row>
    <row r="8" spans="1:30" ht="17.25" customHeight="1" thickBot="1">
      <c r="A8" s="111" t="s">
        <v>11</v>
      </c>
      <c r="B8" s="114" t="s">
        <v>12</v>
      </c>
      <c r="C8" s="130" t="s">
        <v>0</v>
      </c>
      <c r="D8" s="130"/>
      <c r="E8" s="130"/>
      <c r="F8" s="130"/>
      <c r="G8" s="121" t="s">
        <v>1</v>
      </c>
      <c r="H8" s="122"/>
      <c r="I8" s="123"/>
      <c r="J8" s="131" t="s">
        <v>2</v>
      </c>
      <c r="K8" s="128" t="s">
        <v>3</v>
      </c>
      <c r="L8" s="128"/>
      <c r="M8" s="128"/>
      <c r="N8" s="128" t="s">
        <v>4</v>
      </c>
      <c r="O8" s="128"/>
      <c r="P8" s="128"/>
      <c r="Q8" s="128"/>
      <c r="R8" s="128"/>
      <c r="S8" s="128"/>
      <c r="T8" s="128"/>
      <c r="U8" s="128" t="s">
        <v>5</v>
      </c>
      <c r="V8" s="128" t="s">
        <v>6</v>
      </c>
      <c r="W8" s="132"/>
      <c r="X8" s="127" t="s">
        <v>7</v>
      </c>
      <c r="Y8" s="127"/>
      <c r="Z8" s="127"/>
      <c r="AA8" s="127"/>
      <c r="AB8" s="127"/>
      <c r="AC8" s="127"/>
      <c r="AD8" s="127"/>
    </row>
    <row r="9" spans="1:30" ht="15.75" customHeight="1" thickBot="1">
      <c r="A9" s="112"/>
      <c r="B9" s="115"/>
      <c r="C9" s="130"/>
      <c r="D9" s="130"/>
      <c r="E9" s="130"/>
      <c r="F9" s="130"/>
      <c r="G9" s="124"/>
      <c r="H9" s="125"/>
      <c r="I9" s="126"/>
      <c r="J9" s="131"/>
      <c r="K9" s="128"/>
      <c r="L9" s="128"/>
      <c r="M9" s="128"/>
      <c r="N9" s="128"/>
      <c r="O9" s="128"/>
      <c r="P9" s="128"/>
      <c r="Q9" s="128"/>
      <c r="R9" s="128"/>
      <c r="S9" s="128"/>
      <c r="T9" s="128"/>
      <c r="U9" s="132"/>
      <c r="V9" s="132"/>
      <c r="W9" s="132"/>
      <c r="X9" s="127"/>
      <c r="Y9" s="127"/>
      <c r="Z9" s="127"/>
      <c r="AA9" s="127"/>
      <c r="AB9" s="127"/>
      <c r="AC9" s="127"/>
      <c r="AD9" s="127"/>
    </row>
    <row r="10" spans="1:30" ht="39" thickBot="1">
      <c r="A10" s="113"/>
      <c r="B10" s="116"/>
      <c r="C10" s="48" t="s">
        <v>13</v>
      </c>
      <c r="D10" s="48" t="s">
        <v>14</v>
      </c>
      <c r="E10" s="48" t="s">
        <v>1077</v>
      </c>
      <c r="F10" s="48" t="s">
        <v>15</v>
      </c>
      <c r="G10" s="48" t="s">
        <v>16</v>
      </c>
      <c r="H10" s="133" t="s">
        <v>17</v>
      </c>
      <c r="I10" s="134"/>
      <c r="J10" s="131"/>
      <c r="K10" s="48" t="s">
        <v>18</v>
      </c>
      <c r="L10" s="48" t="s">
        <v>19</v>
      </c>
      <c r="M10" s="48" t="s">
        <v>20</v>
      </c>
      <c r="N10" s="48" t="s">
        <v>21</v>
      </c>
      <c r="O10" s="48" t="s">
        <v>22</v>
      </c>
      <c r="P10" s="48" t="s">
        <v>37</v>
      </c>
      <c r="Q10" s="48" t="s">
        <v>36</v>
      </c>
      <c r="R10" s="48" t="s">
        <v>23</v>
      </c>
      <c r="S10" s="48" t="s">
        <v>38</v>
      </c>
      <c r="T10" s="48" t="s">
        <v>24</v>
      </c>
      <c r="U10" s="48" t="s">
        <v>25</v>
      </c>
      <c r="V10" s="48" t="s">
        <v>39</v>
      </c>
      <c r="W10" s="48" t="s">
        <v>26</v>
      </c>
      <c r="X10" s="48" t="s">
        <v>8</v>
      </c>
      <c r="Y10" s="48" t="s">
        <v>9</v>
      </c>
      <c r="Z10" s="48" t="s">
        <v>10</v>
      </c>
      <c r="AA10" s="48" t="s">
        <v>31</v>
      </c>
      <c r="AB10" s="48" t="s">
        <v>27</v>
      </c>
      <c r="AC10" s="48" t="s">
        <v>28</v>
      </c>
      <c r="AD10" s="48" t="s">
        <v>29</v>
      </c>
    </row>
    <row r="11" spans="1:30" ht="63.75" customHeight="1">
      <c r="A11" s="78" t="s">
        <v>1248</v>
      </c>
      <c r="B11" s="78" t="s">
        <v>1228</v>
      </c>
      <c r="C11" s="90" t="s">
        <v>1219</v>
      </c>
      <c r="D11" s="93" t="s">
        <v>1220</v>
      </c>
      <c r="E11" s="96" t="s">
        <v>1068</v>
      </c>
      <c r="F11" s="96" t="s">
        <v>1201</v>
      </c>
      <c r="G11" s="60" t="str">
        <f>VLOOKUP(H11,PELIGROS!A$1:G$445,2,0)</f>
        <v>Bacterias</v>
      </c>
      <c r="H11" s="26" t="s">
        <v>113</v>
      </c>
      <c r="I11" s="26" t="s">
        <v>1253</v>
      </c>
      <c r="J11" s="60" t="str">
        <f>VLOOKUP(H11,PELIGROS!A$2:G$445,3,0)</f>
        <v>Infecciones Bacterianas</v>
      </c>
      <c r="K11" s="61"/>
      <c r="L11" s="60" t="str">
        <f>VLOOKUP(H11,PELIGROS!A$2:G$445,4,0)</f>
        <v>N/A</v>
      </c>
      <c r="M11" s="60" t="str">
        <f>VLOOKUP(H11,PELIGROS!A$2:G$445,5,0)</f>
        <v>Vacunación</v>
      </c>
      <c r="N11" s="61">
        <v>2</v>
      </c>
      <c r="O11" s="62">
        <v>3</v>
      </c>
      <c r="P11" s="62">
        <v>10</v>
      </c>
      <c r="Q11" s="62">
        <f>N11*O11</f>
        <v>6</v>
      </c>
      <c r="R11" s="62">
        <f>P11*Q11</f>
        <v>60</v>
      </c>
      <c r="S11" s="26" t="str">
        <f>IF(Q11=40,"MA-40",IF(Q11=30,"MA-30",IF(Q11=20,"A-20",IF(Q11=10,"A-10",IF(Q11=24,"MA-24",IF(Q11=18,"A-18",IF(Q11=12,"A-12",IF(Q11=6,"M-6",IF(Q11=8,"M-8",IF(Q11=6,"M-6",IF(Q11=4,"B-4",IF(Q11=2,"B-2",))))))))))))</f>
        <v>M-6</v>
      </c>
      <c r="T11" s="58" t="str">
        <f t="shared" ref="T11:T40" si="0">IF(R11&lt;=20,"IV",IF(R11&lt;=120,"III",IF(R11&lt;=500,"II",IF(R11&lt;=4000,"I"))))</f>
        <v>III</v>
      </c>
      <c r="U11" s="58" t="str">
        <f>IF(T11=0,"",IF(T11="IV","Aceptable",IF(T11="III","Mejorable",IF(T11="II","No Aceptable o Aceptable Con Control Especifico",IF(T11="I","No Aceptable","")))))</f>
        <v>Mejorable</v>
      </c>
      <c r="V11" s="88">
        <v>1</v>
      </c>
      <c r="W11" s="60" t="str">
        <f>VLOOKUP(H11,PELIGROS!A$2:G$445,6,0)</f>
        <v xml:space="preserve">Enfermedades Infectocontagiosas
</v>
      </c>
      <c r="X11" s="61"/>
      <c r="Y11" s="61"/>
      <c r="Z11" s="61"/>
      <c r="AA11" s="60"/>
      <c r="AB11" s="60" t="str">
        <f>VLOOKUP(H11,PELIGROS!A$2:G$445,7,0)</f>
        <v>Autocuidado</v>
      </c>
      <c r="AC11" s="88" t="s">
        <v>1202</v>
      </c>
      <c r="AD11" s="90" t="s">
        <v>1203</v>
      </c>
    </row>
    <row r="12" spans="1:30" ht="25.5">
      <c r="A12" s="79"/>
      <c r="B12" s="79"/>
      <c r="C12" s="91"/>
      <c r="D12" s="94"/>
      <c r="E12" s="97"/>
      <c r="F12" s="97"/>
      <c r="G12" s="14" t="str">
        <f>VLOOKUP(H12,PELIGROS!A$1:G$445,2,0)</f>
        <v>Virus</v>
      </c>
      <c r="H12" s="27" t="s">
        <v>122</v>
      </c>
      <c r="I12" s="27" t="s">
        <v>1253</v>
      </c>
      <c r="J12" s="14" t="str">
        <f>VLOOKUP(H12,PELIGROS!A$2:G$445,3,0)</f>
        <v>Infecciones Virales</v>
      </c>
      <c r="K12" s="15"/>
      <c r="L12" s="14" t="str">
        <f>VLOOKUP(H12,PELIGROS!A$2:G$445,4,0)</f>
        <v>N/A</v>
      </c>
      <c r="M12" s="14" t="str">
        <f>VLOOKUP(H12,PELIGROS!A$2:G$445,5,0)</f>
        <v>Vacunación</v>
      </c>
      <c r="N12" s="15">
        <v>2</v>
      </c>
      <c r="O12" s="16">
        <v>3</v>
      </c>
      <c r="P12" s="16">
        <v>10</v>
      </c>
      <c r="Q12" s="16">
        <f t="shared" ref="Q12:Q40" si="1">N12*O12</f>
        <v>6</v>
      </c>
      <c r="R12" s="16">
        <f t="shared" ref="R12:R40" si="2">P12*Q12</f>
        <v>60</v>
      </c>
      <c r="S12" s="27" t="str">
        <f t="shared" ref="S12:S40" si="3">IF(Q12=40,"MA-40",IF(Q12=30,"MA-30",IF(Q12=20,"A-20",IF(Q12=10,"A-10",IF(Q12=24,"MA-24",IF(Q12=18,"A-18",IF(Q12=12,"A-12",IF(Q12=6,"M-6",IF(Q12=8,"M-8",IF(Q12=6,"M-6",IF(Q12=4,"B-4",IF(Q12=2,"B-2",))))))))))))</f>
        <v>M-6</v>
      </c>
      <c r="T12" s="59" t="str">
        <f t="shared" si="0"/>
        <v>III</v>
      </c>
      <c r="U12" s="59" t="str">
        <f t="shared" ref="U12:U40" si="4">IF(T12=0,"",IF(T12="IV","Aceptable",IF(T12="III","Mejorable",IF(T12="II","No Aceptable o Aceptable Con Control Especifico",IF(T12="I","No Aceptable","")))))</f>
        <v>Mejorable</v>
      </c>
      <c r="V12" s="89"/>
      <c r="W12" s="14" t="str">
        <f>VLOOKUP(H12,PELIGROS!A$2:G$445,6,0)</f>
        <v xml:space="preserve">Enfermedades Infectocontagiosas
</v>
      </c>
      <c r="X12" s="15"/>
      <c r="Y12" s="15"/>
      <c r="Z12" s="15"/>
      <c r="AA12" s="14"/>
      <c r="AB12" s="14" t="str">
        <f>VLOOKUP(H12,PELIGROS!A$2:G$445,7,0)</f>
        <v>Autocuidado</v>
      </c>
      <c r="AC12" s="89"/>
      <c r="AD12" s="91"/>
    </row>
    <row r="13" spans="1:30" ht="51">
      <c r="A13" s="79"/>
      <c r="B13" s="79"/>
      <c r="C13" s="91"/>
      <c r="D13" s="94"/>
      <c r="E13" s="97"/>
      <c r="F13" s="97"/>
      <c r="G13" s="14" t="str">
        <f>VLOOKUP(H13,PELIGROS!A$1:G$445,2,0)</f>
        <v>AUSENCIA O EXCESO DE LUZ EN UN AMBIENTE</v>
      </c>
      <c r="H13" s="27" t="s">
        <v>155</v>
      </c>
      <c r="I13" s="27" t="s">
        <v>1254</v>
      </c>
      <c r="J13" s="14" t="str">
        <f>VLOOKUP(H13,PELIGROS!A$2:G$445,3,0)</f>
        <v>DISMINUCIÓN AGUDEZA VISUAL, CANSANCIO VISUAL</v>
      </c>
      <c r="K13" s="15"/>
      <c r="L13" s="14" t="str">
        <f>VLOOKUP(H13,PELIGROS!A$2:G$445,4,0)</f>
        <v>Inspecciones planeadas e inspecciones no planeadas, procedimientos de programas de seguridad y salud en el trabajo</v>
      </c>
      <c r="M13" s="14" t="str">
        <f>VLOOKUP(H13,PELIGROS!A$2:G$445,5,0)</f>
        <v>N/A</v>
      </c>
      <c r="N13" s="15">
        <v>2</v>
      </c>
      <c r="O13" s="16">
        <v>3</v>
      </c>
      <c r="P13" s="16">
        <v>10</v>
      </c>
      <c r="Q13" s="16">
        <f t="shared" si="1"/>
        <v>6</v>
      </c>
      <c r="R13" s="16">
        <f t="shared" si="2"/>
        <v>60</v>
      </c>
      <c r="S13" s="27" t="str">
        <f t="shared" si="3"/>
        <v>M-6</v>
      </c>
      <c r="T13" s="59" t="str">
        <f t="shared" si="0"/>
        <v>III</v>
      </c>
      <c r="U13" s="59" t="str">
        <f t="shared" si="4"/>
        <v>Mejorable</v>
      </c>
      <c r="V13" s="89"/>
      <c r="W13" s="14" t="str">
        <f>VLOOKUP(H13,PELIGROS!A$2:G$445,6,0)</f>
        <v>DISMINUCIÓN AGUDEZA VISUAL</v>
      </c>
      <c r="X13" s="15"/>
      <c r="Y13" s="15"/>
      <c r="Z13" s="15"/>
      <c r="AA13" s="14"/>
      <c r="AB13" s="14" t="str">
        <f>VLOOKUP(H13,PELIGROS!A$2:G$445,7,0)</f>
        <v>N/A</v>
      </c>
      <c r="AC13" s="15" t="s">
        <v>1216</v>
      </c>
      <c r="AD13" s="91"/>
    </row>
    <row r="14" spans="1:30" ht="39" customHeight="1">
      <c r="A14" s="79"/>
      <c r="B14" s="79"/>
      <c r="C14" s="91"/>
      <c r="D14" s="94"/>
      <c r="E14" s="97"/>
      <c r="F14" s="97"/>
      <c r="G14" s="14" t="str">
        <f>VLOOKUP(H14,PELIGROS!A$1:G$445,2,0)</f>
        <v>CONCENTRACIÓN EN ACTIVIDADES DE ALTO DESEMPEÑO MENTAL</v>
      </c>
      <c r="H14" s="27" t="s">
        <v>72</v>
      </c>
      <c r="I14" s="27" t="s">
        <v>1255</v>
      </c>
      <c r="J14" s="14" t="str">
        <f>VLOOKUP(H14,PELIGROS!A$2:G$445,3,0)</f>
        <v>ESTRÉS, CEFALEA, IRRITABILIDAD</v>
      </c>
      <c r="K14" s="15"/>
      <c r="L14" s="14" t="str">
        <f>VLOOKUP(H14,PELIGROS!A$2:G$445,4,0)</f>
        <v>N/A</v>
      </c>
      <c r="M14" s="14" t="str">
        <f>VLOOKUP(H14,PELIGROS!A$2:G$445,5,0)</f>
        <v>PVE PSICOSOCIAL</v>
      </c>
      <c r="N14" s="15">
        <v>2</v>
      </c>
      <c r="O14" s="16">
        <v>3</v>
      </c>
      <c r="P14" s="16">
        <v>10</v>
      </c>
      <c r="Q14" s="16">
        <f t="shared" si="1"/>
        <v>6</v>
      </c>
      <c r="R14" s="16">
        <f t="shared" si="2"/>
        <v>60</v>
      </c>
      <c r="S14" s="27" t="str">
        <f t="shared" si="3"/>
        <v>M-6</v>
      </c>
      <c r="T14" s="59" t="str">
        <f t="shared" si="0"/>
        <v>III</v>
      </c>
      <c r="U14" s="59" t="str">
        <f t="shared" si="4"/>
        <v>Mejorable</v>
      </c>
      <c r="V14" s="89"/>
      <c r="W14" s="14" t="str">
        <f>VLOOKUP(H14,PELIGROS!A$2:G$445,6,0)</f>
        <v>ESTRÉS</v>
      </c>
      <c r="X14" s="15"/>
      <c r="Y14" s="15"/>
      <c r="Z14" s="15"/>
      <c r="AA14" s="14"/>
      <c r="AB14" s="14" t="str">
        <f>VLOOKUP(H14,PELIGROS!A$2:G$445,7,0)</f>
        <v>N/A</v>
      </c>
      <c r="AC14" s="89" t="s">
        <v>1205</v>
      </c>
      <c r="AD14" s="91"/>
    </row>
    <row r="15" spans="1:30" ht="39" customHeight="1">
      <c r="A15" s="79"/>
      <c r="B15" s="79"/>
      <c r="C15" s="91"/>
      <c r="D15" s="94"/>
      <c r="E15" s="97"/>
      <c r="F15" s="97"/>
      <c r="G15" s="14" t="str">
        <f>VLOOKUP(H15,PELIGROS!A$1:G$445,2,0)</f>
        <v>NATURALEZA DE LA TAREA</v>
      </c>
      <c r="H15" s="27" t="s">
        <v>76</v>
      </c>
      <c r="I15" s="27" t="s">
        <v>1255</v>
      </c>
      <c r="J15" s="14" t="str">
        <f>VLOOKUP(H15,PELIGROS!A$2:G$445,3,0)</f>
        <v>ESTRÉS,  TRANSTORNOS DEL SUEÑO</v>
      </c>
      <c r="K15" s="15"/>
      <c r="L15" s="14" t="str">
        <f>VLOOKUP(H15,PELIGROS!A$2:G$445,4,0)</f>
        <v>N/A</v>
      </c>
      <c r="M15" s="14" t="str">
        <f>VLOOKUP(H15,PELIGROS!A$2:G$445,5,0)</f>
        <v>PVE PSICOSOCIAL</v>
      </c>
      <c r="N15" s="15">
        <v>2</v>
      </c>
      <c r="O15" s="16">
        <v>3</v>
      </c>
      <c r="P15" s="16">
        <v>10</v>
      </c>
      <c r="Q15" s="16">
        <f t="shared" si="1"/>
        <v>6</v>
      </c>
      <c r="R15" s="16">
        <f t="shared" si="2"/>
        <v>60</v>
      </c>
      <c r="S15" s="27" t="str">
        <f t="shared" si="3"/>
        <v>M-6</v>
      </c>
      <c r="T15" s="59" t="str">
        <f t="shared" si="0"/>
        <v>III</v>
      </c>
      <c r="U15" s="59" t="str">
        <f t="shared" si="4"/>
        <v>Mejorable</v>
      </c>
      <c r="V15" s="89"/>
      <c r="W15" s="14" t="str">
        <f>VLOOKUP(H15,PELIGROS!A$2:G$445,6,0)</f>
        <v>ESTRÉS</v>
      </c>
      <c r="X15" s="15"/>
      <c r="Y15" s="15"/>
      <c r="Z15" s="15"/>
      <c r="AA15" s="14"/>
      <c r="AB15" s="14" t="str">
        <f>VLOOKUP(H15,PELIGROS!A$2:G$445,7,0)</f>
        <v>N/A</v>
      </c>
      <c r="AC15" s="89"/>
      <c r="AD15" s="91"/>
    </row>
    <row r="16" spans="1:30" ht="51">
      <c r="A16" s="79"/>
      <c r="B16" s="79"/>
      <c r="C16" s="91"/>
      <c r="D16" s="94"/>
      <c r="E16" s="97"/>
      <c r="F16" s="97"/>
      <c r="G16" s="14" t="str">
        <f>VLOOKUP(H16,PELIGROS!A$1:G$445,2,0)</f>
        <v>Forzadas, Prolongadas</v>
      </c>
      <c r="H16" s="27" t="s">
        <v>40</v>
      </c>
      <c r="I16" s="27" t="s">
        <v>1256</v>
      </c>
      <c r="J16" s="14" t="str">
        <f>VLOOKUP(H16,PELIGROS!A$2:G$445,3,0)</f>
        <v xml:space="preserve">Lesiones osteomusculares, lesiones osteoarticulares
</v>
      </c>
      <c r="K16" s="15"/>
      <c r="L16" s="14" t="str">
        <f>VLOOKUP(H16,PELIGROS!A$2:G$445,4,0)</f>
        <v>Inspecciones planeadas e inspecciones no planeadas, procedimientos de programas de seguridad y salud en el trabajo</v>
      </c>
      <c r="M16" s="14" t="str">
        <f>VLOOKUP(H16,PELIGROS!A$2:G$445,5,0)</f>
        <v>PVE Biomecánico, programa pausas activas, exámenes periódicos, recomendaciones, control de posturas</v>
      </c>
      <c r="N16" s="15">
        <v>2</v>
      </c>
      <c r="O16" s="16">
        <v>3</v>
      </c>
      <c r="P16" s="16">
        <v>25</v>
      </c>
      <c r="Q16" s="16">
        <f t="shared" si="1"/>
        <v>6</v>
      </c>
      <c r="R16" s="16">
        <f t="shared" si="2"/>
        <v>150</v>
      </c>
      <c r="S16" s="27" t="str">
        <f t="shared" si="3"/>
        <v>M-6</v>
      </c>
      <c r="T16" s="59" t="str">
        <f t="shared" si="0"/>
        <v>II</v>
      </c>
      <c r="U16" s="59" t="str">
        <f t="shared" si="4"/>
        <v>No Aceptable o Aceptable Con Control Especifico</v>
      </c>
      <c r="V16" s="89"/>
      <c r="W16" s="14" t="str">
        <f>VLOOKUP(H16,PELIGROS!A$2:G$445,6,0)</f>
        <v>Enfermedades Osteomusculares</v>
      </c>
      <c r="X16" s="15"/>
      <c r="Y16" s="15"/>
      <c r="Z16" s="15"/>
      <c r="AA16" s="14"/>
      <c r="AB16" s="14" t="str">
        <f>VLOOKUP(H16,PELIGROS!A$2:G$445,7,0)</f>
        <v>Prevención en lesiones osteomusculares, líderes de pausas activas</v>
      </c>
      <c r="AC16" s="89" t="s">
        <v>1206</v>
      </c>
      <c r="AD16" s="91"/>
    </row>
    <row r="17" spans="1:30" ht="38.25">
      <c r="A17" s="79"/>
      <c r="B17" s="79"/>
      <c r="C17" s="91"/>
      <c r="D17" s="94"/>
      <c r="E17" s="97"/>
      <c r="F17" s="97"/>
      <c r="G17" s="14" t="str">
        <f>VLOOKUP(H17,PELIGROS!A$1:G$445,2,0)</f>
        <v>Higiene Muscular</v>
      </c>
      <c r="H17" s="27" t="s">
        <v>483</v>
      </c>
      <c r="I17" s="27" t="s">
        <v>1256</v>
      </c>
      <c r="J17" s="14" t="str">
        <f>VLOOKUP(H17,PELIGROS!A$2:G$445,3,0)</f>
        <v>Lesiones Musculoesqueléticas</v>
      </c>
      <c r="K17" s="15"/>
      <c r="L17" s="14" t="str">
        <f>VLOOKUP(H17,PELIGROS!A$2:G$445,4,0)</f>
        <v>N/A</v>
      </c>
      <c r="M17" s="14" t="str">
        <f>VLOOKUP(H17,PELIGROS!A$2:G$445,5,0)</f>
        <v>N/A</v>
      </c>
      <c r="N17" s="15">
        <v>2</v>
      </c>
      <c r="O17" s="16">
        <v>3</v>
      </c>
      <c r="P17" s="16">
        <v>10</v>
      </c>
      <c r="Q17" s="16">
        <f t="shared" si="1"/>
        <v>6</v>
      </c>
      <c r="R17" s="16">
        <f t="shared" si="2"/>
        <v>60</v>
      </c>
      <c r="S17" s="27" t="str">
        <f t="shared" si="3"/>
        <v>M-6</v>
      </c>
      <c r="T17" s="59" t="str">
        <f t="shared" si="0"/>
        <v>III</v>
      </c>
      <c r="U17" s="59" t="str">
        <f t="shared" si="4"/>
        <v>Mejorable</v>
      </c>
      <c r="V17" s="89"/>
      <c r="W17" s="14" t="str">
        <f>VLOOKUP(H17,PELIGROS!A$2:G$445,6,0)</f>
        <v xml:space="preserve">Enfermedades Osteomusculares
</v>
      </c>
      <c r="X17" s="15"/>
      <c r="Y17" s="15"/>
      <c r="Z17" s="15"/>
      <c r="AA17" s="14"/>
      <c r="AB17" s="14" t="str">
        <f>VLOOKUP(H17,PELIGROS!A$2:G$445,7,0)</f>
        <v>Prevención en lesiones osteomusculares, líderes de pausas activas</v>
      </c>
      <c r="AC17" s="89"/>
      <c r="AD17" s="91"/>
    </row>
    <row r="18" spans="1:30" ht="40.5">
      <c r="A18" s="79"/>
      <c r="B18" s="79"/>
      <c r="C18" s="91"/>
      <c r="D18" s="94"/>
      <c r="E18" s="97"/>
      <c r="F18" s="97"/>
      <c r="G18" s="14" t="str">
        <f>VLOOKUP(H18,PELIGROS!A$1:G$445,2,0)</f>
        <v>Superficies de trabajo irregulares o deslizantes</v>
      </c>
      <c r="H18" s="27" t="s">
        <v>597</v>
      </c>
      <c r="I18" s="27" t="s">
        <v>1257</v>
      </c>
      <c r="J18" s="14" t="str">
        <f>VLOOKUP(H18,PELIGROS!A$2:G$445,3,0)</f>
        <v>Caidas del mismo nivel, fracturas, golpe con objetos, caídas de objetos, obstrucción de rutas de evacuación</v>
      </c>
      <c r="K18" s="15"/>
      <c r="L18" s="14" t="str">
        <f>VLOOKUP(H18,PELIGROS!A$2:G$445,4,0)</f>
        <v>N/A</v>
      </c>
      <c r="M18" s="14" t="str">
        <f>VLOOKUP(H18,PELIGROS!A$2:G$445,5,0)</f>
        <v>N/A</v>
      </c>
      <c r="N18" s="15">
        <v>2</v>
      </c>
      <c r="O18" s="16">
        <v>3</v>
      </c>
      <c r="P18" s="16">
        <v>25</v>
      </c>
      <c r="Q18" s="16">
        <f t="shared" si="1"/>
        <v>6</v>
      </c>
      <c r="R18" s="16">
        <f t="shared" si="2"/>
        <v>150</v>
      </c>
      <c r="S18" s="27" t="str">
        <f t="shared" si="3"/>
        <v>M-6</v>
      </c>
      <c r="T18" s="59" t="str">
        <f t="shared" si="0"/>
        <v>II</v>
      </c>
      <c r="U18" s="59" t="str">
        <f t="shared" si="4"/>
        <v>No Aceptable o Aceptable Con Control Especifico</v>
      </c>
      <c r="V18" s="89"/>
      <c r="W18" s="14" t="str">
        <f>VLOOKUP(H18,PELIGROS!A$2:G$445,6,0)</f>
        <v>Caídas de distinto nivel</v>
      </c>
      <c r="X18" s="15"/>
      <c r="Y18" s="15"/>
      <c r="Z18" s="15"/>
      <c r="AA18" s="14"/>
      <c r="AB18" s="14" t="str">
        <f>VLOOKUP(H18,PELIGROS!A$2:G$445,7,0)</f>
        <v>Pautas Básicas en orden y aseo en el lugar de trabajo, actos y condiciones inseguras</v>
      </c>
      <c r="AC18" s="15" t="s">
        <v>1211</v>
      </c>
      <c r="AD18" s="91"/>
    </row>
    <row r="19" spans="1:30" ht="51.75" thickBot="1">
      <c r="A19" s="79"/>
      <c r="B19" s="79"/>
      <c r="C19" s="92"/>
      <c r="D19" s="95"/>
      <c r="E19" s="98"/>
      <c r="F19" s="98"/>
      <c r="G19" s="17" t="str">
        <f>VLOOKUP(H19,PELIGROS!A$1:G$445,2,0)</f>
        <v>SISMOS, INCENDIOS, INUNDACIONES, TERREMOTOS, VENDAVALES, DERRUMBE</v>
      </c>
      <c r="H19" s="28" t="s">
        <v>62</v>
      </c>
      <c r="I19" s="28" t="s">
        <v>1258</v>
      </c>
      <c r="J19" s="17" t="str">
        <f>VLOOKUP(H19,PELIGROS!A$2:G$445,3,0)</f>
        <v>SISMOS, INCENDIOS, INUNDACIONES, TERREMOTOS, VENDAVALES</v>
      </c>
      <c r="K19" s="18"/>
      <c r="L19" s="17" t="str">
        <f>VLOOKUP(H19,PELIGROS!A$2:G$445,4,0)</f>
        <v>Inspecciones planeadas e inspecciones no planeadas, procedimientos de programas de seguridad y salud en el trabajo</v>
      </c>
      <c r="M19" s="17" t="str">
        <f>VLOOKUP(H19,PELIGROS!A$2:G$445,5,0)</f>
        <v>BRIGADAS DE EMERGENCIAS</v>
      </c>
      <c r="N19" s="18">
        <v>2</v>
      </c>
      <c r="O19" s="19">
        <v>1</v>
      </c>
      <c r="P19" s="19">
        <v>100</v>
      </c>
      <c r="Q19" s="19">
        <f t="shared" si="1"/>
        <v>2</v>
      </c>
      <c r="R19" s="19">
        <f t="shared" si="2"/>
        <v>200</v>
      </c>
      <c r="S19" s="28" t="str">
        <f t="shared" si="3"/>
        <v>B-2</v>
      </c>
      <c r="T19" s="63" t="str">
        <f t="shared" si="0"/>
        <v>II</v>
      </c>
      <c r="U19" s="63" t="str">
        <f t="shared" si="4"/>
        <v>No Aceptable o Aceptable Con Control Especifico</v>
      </c>
      <c r="V19" s="99"/>
      <c r="W19" s="17" t="str">
        <f>VLOOKUP(H19,PELIGROS!A$2:G$445,6,0)</f>
        <v>MUERTE</v>
      </c>
      <c r="X19" s="18"/>
      <c r="Y19" s="18"/>
      <c r="Z19" s="18"/>
      <c r="AA19" s="17"/>
      <c r="AB19" s="17" t="str">
        <f>VLOOKUP(H19,PELIGROS!A$2:G$445,7,0)</f>
        <v>ENTRENAMIENTO DE LA BRIGADA; DIVULGACIÓN DE PLAN DE EMERGENCIA</v>
      </c>
      <c r="AC19" s="18" t="s">
        <v>1210</v>
      </c>
      <c r="AD19" s="92"/>
    </row>
    <row r="20" spans="1:30" ht="25.5">
      <c r="A20" s="79"/>
      <c r="B20" s="79"/>
      <c r="C20" s="75" t="s">
        <v>1249</v>
      </c>
      <c r="D20" s="81" t="s">
        <v>1250</v>
      </c>
      <c r="E20" s="84" t="s">
        <v>1074</v>
      </c>
      <c r="F20" s="84" t="s">
        <v>1201</v>
      </c>
      <c r="G20" s="64" t="str">
        <f>VLOOKUP(H20,PELIGROS!A$1:G$445,2,0)</f>
        <v>Bacterias</v>
      </c>
      <c r="H20" s="50" t="s">
        <v>113</v>
      </c>
      <c r="I20" s="50" t="s">
        <v>1253</v>
      </c>
      <c r="J20" s="64" t="str">
        <f>VLOOKUP(H20,PELIGROS!A$2:G$445,3,0)</f>
        <v>Infecciones Bacterianas</v>
      </c>
      <c r="K20" s="65"/>
      <c r="L20" s="64" t="str">
        <f>VLOOKUP(H20,PELIGROS!A$2:G$445,4,0)</f>
        <v>N/A</v>
      </c>
      <c r="M20" s="64" t="str">
        <f>VLOOKUP(H20,PELIGROS!A$2:G$445,5,0)</f>
        <v>Vacunación</v>
      </c>
      <c r="N20" s="65">
        <v>2</v>
      </c>
      <c r="O20" s="66">
        <v>3</v>
      </c>
      <c r="P20" s="66">
        <v>10</v>
      </c>
      <c r="Q20" s="66">
        <f t="shared" si="1"/>
        <v>6</v>
      </c>
      <c r="R20" s="66">
        <f t="shared" si="2"/>
        <v>60</v>
      </c>
      <c r="S20" s="50" t="str">
        <f t="shared" si="3"/>
        <v>M-6</v>
      </c>
      <c r="T20" s="51" t="str">
        <f t="shared" si="0"/>
        <v>III</v>
      </c>
      <c r="U20" s="51" t="str">
        <f t="shared" si="4"/>
        <v>Mejorable</v>
      </c>
      <c r="V20" s="73">
        <v>1</v>
      </c>
      <c r="W20" s="64" t="str">
        <f>VLOOKUP(H20,PELIGROS!A$2:G$445,6,0)</f>
        <v xml:space="preserve">Enfermedades Infectocontagiosas
</v>
      </c>
      <c r="X20" s="65"/>
      <c r="Y20" s="65"/>
      <c r="Z20" s="65"/>
      <c r="AA20" s="64"/>
      <c r="AB20" s="64" t="str">
        <f>VLOOKUP(H20,[1]Hoja1!A$2:G$445,7,0)</f>
        <v>Autocuidado</v>
      </c>
      <c r="AC20" s="73" t="s">
        <v>1202</v>
      </c>
      <c r="AD20" s="75" t="s">
        <v>1203</v>
      </c>
    </row>
    <row r="21" spans="1:30" ht="51">
      <c r="A21" s="79"/>
      <c r="B21" s="79"/>
      <c r="C21" s="76"/>
      <c r="D21" s="82"/>
      <c r="E21" s="85"/>
      <c r="F21" s="85"/>
      <c r="G21" s="57" t="str">
        <f>VLOOKUP(H21,PELIGROS!A$1:G$445,2,0)</f>
        <v>Virus</v>
      </c>
      <c r="H21" s="54" t="s">
        <v>120</v>
      </c>
      <c r="I21" s="54" t="s">
        <v>1253</v>
      </c>
      <c r="J21" s="57" t="str">
        <f>VLOOKUP(H21,PELIGROS!A$2:G$445,3,0)</f>
        <v>Infecciones Virales</v>
      </c>
      <c r="K21" s="52"/>
      <c r="L21" s="57" t="str">
        <f>VLOOKUP(H21,PELIGROS!A$2:G$445,4,0)</f>
        <v>Inspecciones planeadas e inspecciones no planeadas, procedimientos de programas de seguridad y salud en el trabajo</v>
      </c>
      <c r="M21" s="57" t="str">
        <f>VLOOKUP(H21,PELIGROS!A$2:G$445,5,0)</f>
        <v>Programa de vacunación, bota pantalon, overol, guantes, tapabocas, mascarillas con filtos</v>
      </c>
      <c r="N21" s="52">
        <v>2</v>
      </c>
      <c r="O21" s="53">
        <v>3</v>
      </c>
      <c r="P21" s="53">
        <v>10</v>
      </c>
      <c r="Q21" s="53">
        <f t="shared" si="1"/>
        <v>6</v>
      </c>
      <c r="R21" s="53">
        <f t="shared" si="2"/>
        <v>60</v>
      </c>
      <c r="S21" s="54" t="str">
        <f t="shared" si="3"/>
        <v>M-6</v>
      </c>
      <c r="T21" s="55" t="str">
        <f t="shared" si="0"/>
        <v>III</v>
      </c>
      <c r="U21" s="55" t="str">
        <f t="shared" si="4"/>
        <v>Mejorable</v>
      </c>
      <c r="V21" s="74"/>
      <c r="W21" s="57" t="str">
        <f>VLOOKUP(H21,PELIGROS!A$2:G$445,6,0)</f>
        <v xml:space="preserve">Enfermedades Infectocontagiosas
</v>
      </c>
      <c r="X21" s="52"/>
      <c r="Y21" s="52"/>
      <c r="Z21" s="52"/>
      <c r="AA21" s="57"/>
      <c r="AB21" s="57" t="str">
        <f>VLOOKUP(H21,[1]Hoja1!A$2:G$445,7,0)</f>
        <v xml:space="preserve">Riesgo Biológico, Autocuidado y/o Uso y manejo adecuado de E.P.P.
</v>
      </c>
      <c r="AC21" s="74"/>
      <c r="AD21" s="76"/>
    </row>
    <row r="22" spans="1:30" ht="25.5">
      <c r="A22" s="79"/>
      <c r="B22" s="79"/>
      <c r="C22" s="76"/>
      <c r="D22" s="82"/>
      <c r="E22" s="85"/>
      <c r="F22" s="85"/>
      <c r="G22" s="57" t="str">
        <f>VLOOKUP(H22,PELIGROS!A$1:G$445,2,0)</f>
        <v>Virus</v>
      </c>
      <c r="H22" s="54" t="s">
        <v>122</v>
      </c>
      <c r="I22" s="54" t="s">
        <v>1253</v>
      </c>
      <c r="J22" s="57" t="str">
        <f>VLOOKUP(H22,PELIGROS!A$2:G$445,3,0)</f>
        <v>Infecciones Virales</v>
      </c>
      <c r="K22" s="52"/>
      <c r="L22" s="57" t="str">
        <f>VLOOKUP(H22,PELIGROS!A$2:G$445,4,0)</f>
        <v>N/A</v>
      </c>
      <c r="M22" s="57" t="str">
        <f>VLOOKUP(H22,PELIGROS!A$2:G$445,5,0)</f>
        <v>Vacunación</v>
      </c>
      <c r="N22" s="52">
        <v>2</v>
      </c>
      <c r="O22" s="53">
        <v>3</v>
      </c>
      <c r="P22" s="53">
        <v>10</v>
      </c>
      <c r="Q22" s="53">
        <f t="shared" si="1"/>
        <v>6</v>
      </c>
      <c r="R22" s="53">
        <f t="shared" si="2"/>
        <v>60</v>
      </c>
      <c r="S22" s="54" t="str">
        <f t="shared" si="3"/>
        <v>M-6</v>
      </c>
      <c r="T22" s="55" t="str">
        <f t="shared" si="0"/>
        <v>III</v>
      </c>
      <c r="U22" s="55" t="str">
        <f t="shared" si="4"/>
        <v>Mejorable</v>
      </c>
      <c r="V22" s="74"/>
      <c r="W22" s="57" t="str">
        <f>VLOOKUP(H22,PELIGROS!A$2:G$445,6,0)</f>
        <v xml:space="preserve">Enfermedades Infectocontagiosas
</v>
      </c>
      <c r="X22" s="52"/>
      <c r="Y22" s="52"/>
      <c r="Z22" s="52"/>
      <c r="AA22" s="57"/>
      <c r="AB22" s="57" t="str">
        <f>VLOOKUP(H22,[1]Hoja1!A$2:G$445,7,0)</f>
        <v>Autocuidado</v>
      </c>
      <c r="AC22" s="74"/>
      <c r="AD22" s="76"/>
    </row>
    <row r="23" spans="1:30" ht="51">
      <c r="A23" s="79"/>
      <c r="B23" s="79"/>
      <c r="C23" s="76"/>
      <c r="D23" s="82"/>
      <c r="E23" s="85"/>
      <c r="F23" s="85"/>
      <c r="G23" s="57" t="str">
        <f>VLOOKUP(H23,PELIGROS!A$1:G$445,2,0)</f>
        <v>AUSENCIA O EXCESO DE LUZ EN UN AMBIENTE</v>
      </c>
      <c r="H23" s="54" t="s">
        <v>155</v>
      </c>
      <c r="I23" s="54" t="s">
        <v>1254</v>
      </c>
      <c r="J23" s="57" t="str">
        <f>VLOOKUP(H23,PELIGROS!A$2:G$445,3,0)</f>
        <v>DISMINUCIÓN AGUDEZA VISUAL, CANSANCIO VISUAL</v>
      </c>
      <c r="K23" s="52"/>
      <c r="L23" s="57" t="str">
        <f>VLOOKUP(H23,PELIGROS!A$2:G$445,4,0)</f>
        <v>Inspecciones planeadas e inspecciones no planeadas, procedimientos de programas de seguridad y salud en el trabajo</v>
      </c>
      <c r="M23" s="57" t="str">
        <f>VLOOKUP(H23,PELIGROS!A$2:G$445,5,0)</f>
        <v>N/A</v>
      </c>
      <c r="N23" s="52">
        <v>2</v>
      </c>
      <c r="O23" s="53">
        <v>4</v>
      </c>
      <c r="P23" s="53">
        <v>10</v>
      </c>
      <c r="Q23" s="53">
        <f t="shared" si="1"/>
        <v>8</v>
      </c>
      <c r="R23" s="53">
        <f t="shared" si="2"/>
        <v>80</v>
      </c>
      <c r="S23" s="54" t="str">
        <f t="shared" si="3"/>
        <v>M-8</v>
      </c>
      <c r="T23" s="55" t="str">
        <f t="shared" si="0"/>
        <v>III</v>
      </c>
      <c r="U23" s="55" t="str">
        <f t="shared" si="4"/>
        <v>Mejorable</v>
      </c>
      <c r="V23" s="74"/>
      <c r="W23" s="57" t="str">
        <f>VLOOKUP(H23,PELIGROS!A$2:G$445,6,0)</f>
        <v>DISMINUCIÓN AGUDEZA VISUAL</v>
      </c>
      <c r="X23" s="52"/>
      <c r="Y23" s="52"/>
      <c r="Z23" s="52"/>
      <c r="AA23" s="57"/>
      <c r="AB23" s="57" t="str">
        <f>VLOOKUP(H23,[1]Hoja1!A$2:G$445,7,0)</f>
        <v>N/A</v>
      </c>
      <c r="AC23" s="52" t="s">
        <v>1216</v>
      </c>
      <c r="AD23" s="76"/>
    </row>
    <row r="24" spans="1:30" ht="51">
      <c r="A24" s="79"/>
      <c r="B24" s="79"/>
      <c r="C24" s="76"/>
      <c r="D24" s="82"/>
      <c r="E24" s="85"/>
      <c r="F24" s="85"/>
      <c r="G24" s="57" t="str">
        <f>VLOOKUP(H24,PELIGROS!A$1:G$445,2,0)</f>
        <v>INFRAROJA, ULTRAVIOLETA, VISIBLE, RADIOFRECUENCIA, MICROONDAS, LASER</v>
      </c>
      <c r="H24" s="54" t="s">
        <v>67</v>
      </c>
      <c r="I24" s="54" t="s">
        <v>1254</v>
      </c>
      <c r="J24" s="57" t="str">
        <f>VLOOKUP(H24,PELIGROS!A$2:G$445,3,0)</f>
        <v>CÁNCER, LESIONES DÉRMICAS Y OCULARES</v>
      </c>
      <c r="K24" s="52"/>
      <c r="L24" s="57" t="str">
        <f>VLOOKUP(H24,PELIGROS!A$2:G$445,4,0)</f>
        <v>Inspecciones planeadas e inspecciones no planeadas, procedimientos de programas de seguridad y salud en el trabajo</v>
      </c>
      <c r="M24" s="57" t="str">
        <f>VLOOKUP(H24,PELIGROS!A$2:G$445,5,0)</f>
        <v>PROGRAMA BLOQUEADOR SOLAR</v>
      </c>
      <c r="N24" s="52">
        <v>2</v>
      </c>
      <c r="O24" s="53">
        <v>2</v>
      </c>
      <c r="P24" s="53">
        <v>10</v>
      </c>
      <c r="Q24" s="53">
        <f t="shared" si="1"/>
        <v>4</v>
      </c>
      <c r="R24" s="53">
        <f t="shared" si="2"/>
        <v>40</v>
      </c>
      <c r="S24" s="54" t="str">
        <f t="shared" si="3"/>
        <v>B-4</v>
      </c>
      <c r="T24" s="55" t="str">
        <f t="shared" si="0"/>
        <v>III</v>
      </c>
      <c r="U24" s="55" t="str">
        <f t="shared" si="4"/>
        <v>Mejorable</v>
      </c>
      <c r="V24" s="74"/>
      <c r="W24" s="57" t="str">
        <f>VLOOKUP(H24,PELIGROS!A$2:G$445,6,0)</f>
        <v>CÁNCER</v>
      </c>
      <c r="X24" s="52"/>
      <c r="Y24" s="52"/>
      <c r="Z24" s="52"/>
      <c r="AA24" s="57"/>
      <c r="AB24" s="57" t="str">
        <f>VLOOKUP(H24,[1]Hoja1!A$2:G$445,7,0)</f>
        <v>N/A</v>
      </c>
      <c r="AC24" s="52" t="s">
        <v>1204</v>
      </c>
      <c r="AD24" s="76"/>
    </row>
    <row r="25" spans="1:30" ht="69.75" customHeight="1">
      <c r="A25" s="79"/>
      <c r="B25" s="79"/>
      <c r="C25" s="76"/>
      <c r="D25" s="82"/>
      <c r="E25" s="85"/>
      <c r="F25" s="85"/>
      <c r="G25" s="57" t="str">
        <f>VLOOKUP(H25,PELIGROS!A$1:G$445,2,0)</f>
        <v>CONCENTRACIÓN EN ACTIVIDADES DE ALTO DESEMPEÑO MENTAL</v>
      </c>
      <c r="H25" s="54" t="s">
        <v>72</v>
      </c>
      <c r="I25" s="54" t="s">
        <v>1255</v>
      </c>
      <c r="J25" s="57" t="str">
        <f>VLOOKUP(H25,PELIGROS!A$2:G$445,3,0)</f>
        <v>ESTRÉS, CEFALEA, IRRITABILIDAD</v>
      </c>
      <c r="K25" s="52"/>
      <c r="L25" s="57" t="str">
        <f>VLOOKUP(H25,PELIGROS!A$2:G$445,4,0)</f>
        <v>N/A</v>
      </c>
      <c r="M25" s="57" t="str">
        <f>VLOOKUP(H25,PELIGROS!A$2:G$445,5,0)</f>
        <v>PVE PSICOSOCIAL</v>
      </c>
      <c r="N25" s="52">
        <v>2</v>
      </c>
      <c r="O25" s="53">
        <v>3</v>
      </c>
      <c r="P25" s="53">
        <v>10</v>
      </c>
      <c r="Q25" s="53">
        <f t="shared" si="1"/>
        <v>6</v>
      </c>
      <c r="R25" s="53">
        <f t="shared" si="2"/>
        <v>60</v>
      </c>
      <c r="S25" s="54" t="str">
        <f t="shared" si="3"/>
        <v>M-6</v>
      </c>
      <c r="T25" s="55" t="str">
        <f t="shared" si="0"/>
        <v>III</v>
      </c>
      <c r="U25" s="55" t="str">
        <f t="shared" si="4"/>
        <v>Mejorable</v>
      </c>
      <c r="V25" s="74"/>
      <c r="W25" s="57" t="str">
        <f>VLOOKUP(H25,PELIGROS!A$2:G$445,6,0)</f>
        <v>ESTRÉS</v>
      </c>
      <c r="X25" s="52"/>
      <c r="Y25" s="52"/>
      <c r="Z25" s="52"/>
      <c r="AA25" s="57"/>
      <c r="AB25" s="57" t="str">
        <f>VLOOKUP(H25,[1]Hoja1!A$2:G$445,7,0)</f>
        <v>N/A</v>
      </c>
      <c r="AC25" s="52" t="s">
        <v>1205</v>
      </c>
      <c r="AD25" s="76"/>
    </row>
    <row r="26" spans="1:30" ht="51">
      <c r="A26" s="79"/>
      <c r="B26" s="79"/>
      <c r="C26" s="76"/>
      <c r="D26" s="82"/>
      <c r="E26" s="85"/>
      <c r="F26" s="85"/>
      <c r="G26" s="57" t="str">
        <f>VLOOKUP(H26,PELIGROS!A$1:G$445,2,0)</f>
        <v>Forzadas, Prolongadas</v>
      </c>
      <c r="H26" s="54" t="s">
        <v>40</v>
      </c>
      <c r="I26" s="54" t="s">
        <v>1255</v>
      </c>
      <c r="J26" s="57" t="str">
        <f>VLOOKUP(H26,PELIGROS!A$2:G$445,3,0)</f>
        <v xml:space="preserve">Lesiones osteomusculares, lesiones osteoarticulares
</v>
      </c>
      <c r="K26" s="52"/>
      <c r="L26" s="57" t="str">
        <f>VLOOKUP(H26,PELIGROS!A$2:G$445,4,0)</f>
        <v>Inspecciones planeadas e inspecciones no planeadas, procedimientos de programas de seguridad y salud en el trabajo</v>
      </c>
      <c r="M26" s="57" t="str">
        <f>VLOOKUP(H26,PELIGROS!A$2:G$445,5,0)</f>
        <v>PVE Biomecánico, programa pausas activas, exámenes periódicos, recomendaciones, control de posturas</v>
      </c>
      <c r="N26" s="52">
        <v>2</v>
      </c>
      <c r="O26" s="53">
        <v>3</v>
      </c>
      <c r="P26" s="53">
        <v>25</v>
      </c>
      <c r="Q26" s="53">
        <f t="shared" si="1"/>
        <v>6</v>
      </c>
      <c r="R26" s="53">
        <f t="shared" si="2"/>
        <v>150</v>
      </c>
      <c r="S26" s="54" t="str">
        <f t="shared" si="3"/>
        <v>M-6</v>
      </c>
      <c r="T26" s="55" t="str">
        <f t="shared" si="0"/>
        <v>II</v>
      </c>
      <c r="U26" s="55" t="str">
        <f t="shared" si="4"/>
        <v>No Aceptable o Aceptable Con Control Especifico</v>
      </c>
      <c r="V26" s="74"/>
      <c r="W26" s="57" t="str">
        <f>VLOOKUP(H26,PELIGROS!A$2:G$445,6,0)</f>
        <v>Enfermedades Osteomusculares</v>
      </c>
      <c r="X26" s="52"/>
      <c r="Y26" s="52"/>
      <c r="Z26" s="52"/>
      <c r="AA26" s="57"/>
      <c r="AB26" s="57" t="str">
        <f>VLOOKUP(H26,[1]Hoja1!A$2:G$445,7,0)</f>
        <v>Prevención en lesiones osteomusculares, líderes de pausas activas</v>
      </c>
      <c r="AC26" s="74" t="s">
        <v>1206</v>
      </c>
      <c r="AD26" s="76"/>
    </row>
    <row r="27" spans="1:30" ht="38.25">
      <c r="A27" s="79"/>
      <c r="B27" s="79"/>
      <c r="C27" s="76"/>
      <c r="D27" s="82"/>
      <c r="E27" s="85"/>
      <c r="F27" s="85"/>
      <c r="G27" s="57" t="str">
        <f>VLOOKUP(H27,PELIGROS!A$1:G$445,2,0)</f>
        <v>Higiene Muscular</v>
      </c>
      <c r="H27" s="54" t="s">
        <v>483</v>
      </c>
      <c r="I27" s="54" t="s">
        <v>1256</v>
      </c>
      <c r="J27" s="57" t="str">
        <f>VLOOKUP(H27,PELIGROS!A$2:G$445,3,0)</f>
        <v>Lesiones Musculoesqueléticas</v>
      </c>
      <c r="K27" s="52"/>
      <c r="L27" s="57" t="str">
        <f>VLOOKUP(H27,PELIGROS!A$2:G$445,4,0)</f>
        <v>N/A</v>
      </c>
      <c r="M27" s="57" t="str">
        <f>VLOOKUP(H27,PELIGROS!A$2:G$445,5,0)</f>
        <v>N/A</v>
      </c>
      <c r="N27" s="52">
        <v>2</v>
      </c>
      <c r="O27" s="53">
        <v>3</v>
      </c>
      <c r="P27" s="53">
        <v>10</v>
      </c>
      <c r="Q27" s="53">
        <f t="shared" si="1"/>
        <v>6</v>
      </c>
      <c r="R27" s="53">
        <f t="shared" si="2"/>
        <v>60</v>
      </c>
      <c r="S27" s="54" t="str">
        <f t="shared" si="3"/>
        <v>M-6</v>
      </c>
      <c r="T27" s="55" t="str">
        <f t="shared" si="0"/>
        <v>III</v>
      </c>
      <c r="U27" s="55" t="str">
        <f t="shared" si="4"/>
        <v>Mejorable</v>
      </c>
      <c r="V27" s="74"/>
      <c r="W27" s="57" t="str">
        <f>VLOOKUP(H27,PELIGROS!A$2:G$445,6,0)</f>
        <v xml:space="preserve">Enfermedades Osteomusculares
</v>
      </c>
      <c r="X27" s="52"/>
      <c r="Y27" s="52"/>
      <c r="Z27" s="52"/>
      <c r="AA27" s="57"/>
      <c r="AB27" s="57" t="str">
        <f>VLOOKUP(H27,[1]Hoja1!A$2:G$445,7,0)</f>
        <v>Prevención en lesiones osteomusculares, líderes de pausas activas</v>
      </c>
      <c r="AC27" s="74"/>
      <c r="AD27" s="76"/>
    </row>
    <row r="28" spans="1:30" ht="51">
      <c r="A28" s="79"/>
      <c r="B28" s="79"/>
      <c r="C28" s="76"/>
      <c r="D28" s="82"/>
      <c r="E28" s="85"/>
      <c r="F28" s="85"/>
      <c r="G28" s="57" t="str">
        <f>VLOOKUP(H28,PELIGROS!A$1:G$445,2,0)</f>
        <v>Atropellamiento, Envestir</v>
      </c>
      <c r="H28" s="54" t="s">
        <v>1187</v>
      </c>
      <c r="I28" s="54" t="s">
        <v>1257</v>
      </c>
      <c r="J28" s="57" t="str">
        <f>VLOOKUP(H28,PELIGROS!A$2:G$445,3,0)</f>
        <v>Lesiones, pérdidas materiales, muerte</v>
      </c>
      <c r="K28" s="52"/>
      <c r="L28" s="57" t="str">
        <f>VLOOKUP(H28,PELIGROS!A$2:G$445,4,0)</f>
        <v>Inspecciones planeadas e inspecciones no planeadas, procedimientos de programas de seguridad y salud en el trabajo</v>
      </c>
      <c r="M28" s="57" t="str">
        <f>VLOOKUP(H28,PELIGROS!A$2:G$445,5,0)</f>
        <v>Programa de seguridad vial, señalización</v>
      </c>
      <c r="N28" s="52">
        <v>2</v>
      </c>
      <c r="O28" s="53">
        <v>2</v>
      </c>
      <c r="P28" s="53">
        <v>60</v>
      </c>
      <c r="Q28" s="53">
        <f t="shared" si="1"/>
        <v>4</v>
      </c>
      <c r="R28" s="53">
        <f t="shared" si="2"/>
        <v>240</v>
      </c>
      <c r="S28" s="54" t="str">
        <f t="shared" si="3"/>
        <v>B-4</v>
      </c>
      <c r="T28" s="55" t="str">
        <f t="shared" si="0"/>
        <v>II</v>
      </c>
      <c r="U28" s="55" t="str">
        <f t="shared" si="4"/>
        <v>No Aceptable o Aceptable Con Control Especifico</v>
      </c>
      <c r="V28" s="74"/>
      <c r="W28" s="57" t="str">
        <f>VLOOKUP(H28,PELIGROS!A$2:G$445,6,0)</f>
        <v>Muerte</v>
      </c>
      <c r="X28" s="52"/>
      <c r="Y28" s="52"/>
      <c r="Z28" s="52"/>
      <c r="AA28" s="57"/>
      <c r="AB28" s="57" t="str">
        <f>VLOOKUP(H28,[1]Hoja1!A$2:G$445,7,0)</f>
        <v>Seguridad vial y manejo defensivo, aseguramiento de áreas de trabajo</v>
      </c>
      <c r="AC28" s="52" t="s">
        <v>1207</v>
      </c>
      <c r="AD28" s="76"/>
    </row>
    <row r="29" spans="1:30" ht="40.5">
      <c r="A29" s="79"/>
      <c r="B29" s="79"/>
      <c r="C29" s="76"/>
      <c r="D29" s="82"/>
      <c r="E29" s="85"/>
      <c r="F29" s="85"/>
      <c r="G29" s="57" t="str">
        <f>VLOOKUP(H29,PELIGROS!A$1:G$445,2,0)</f>
        <v>Superficies de trabajo irregulares o deslizantes</v>
      </c>
      <c r="H29" s="54" t="s">
        <v>597</v>
      </c>
      <c r="I29" s="54" t="s">
        <v>1257</v>
      </c>
      <c r="J29" s="57" t="str">
        <f>VLOOKUP(H29,PELIGROS!A$2:G$445,3,0)</f>
        <v>Caidas del mismo nivel, fracturas, golpe con objetos, caídas de objetos, obstrucción de rutas de evacuación</v>
      </c>
      <c r="K29" s="52"/>
      <c r="L29" s="57" t="str">
        <f>VLOOKUP(H29,PELIGROS!A$2:G$445,4,0)</f>
        <v>N/A</v>
      </c>
      <c r="M29" s="57" t="str">
        <f>VLOOKUP(H29,PELIGROS!A$2:G$445,5,0)</f>
        <v>N/A</v>
      </c>
      <c r="N29" s="52">
        <v>2</v>
      </c>
      <c r="O29" s="53">
        <v>3</v>
      </c>
      <c r="P29" s="53">
        <v>25</v>
      </c>
      <c r="Q29" s="53">
        <f t="shared" si="1"/>
        <v>6</v>
      </c>
      <c r="R29" s="53">
        <f t="shared" si="2"/>
        <v>150</v>
      </c>
      <c r="S29" s="54" t="str">
        <f t="shared" si="3"/>
        <v>M-6</v>
      </c>
      <c r="T29" s="55" t="str">
        <f t="shared" si="0"/>
        <v>II</v>
      </c>
      <c r="U29" s="55" t="str">
        <f t="shared" si="4"/>
        <v>No Aceptable o Aceptable Con Control Especifico</v>
      </c>
      <c r="V29" s="74"/>
      <c r="W29" s="57" t="str">
        <f>VLOOKUP(H29,PELIGROS!A$2:G$445,6,0)</f>
        <v>Caídas de distinto nivel</v>
      </c>
      <c r="X29" s="52"/>
      <c r="Y29" s="52"/>
      <c r="Z29" s="52"/>
      <c r="AA29" s="57"/>
      <c r="AB29" s="57" t="str">
        <f>VLOOKUP(H29,[1]Hoja1!A$2:G$445,7,0)</f>
        <v>Pautas Básicas en orden y aseo en el lugar de trabajo, actos y condiciones inseguras</v>
      </c>
      <c r="AC29" s="52" t="s">
        <v>1208</v>
      </c>
      <c r="AD29" s="76"/>
    </row>
    <row r="30" spans="1:30" ht="63.75">
      <c r="A30" s="79"/>
      <c r="B30" s="79"/>
      <c r="C30" s="76"/>
      <c r="D30" s="82"/>
      <c r="E30" s="85"/>
      <c r="F30" s="85"/>
      <c r="G30" s="57" t="str">
        <f>VLOOKUP(H30,PELIGROS!A$1:G$445,2,0)</f>
        <v>Atraco, golpiza, atentados y secuestrados</v>
      </c>
      <c r="H30" s="54" t="s">
        <v>57</v>
      </c>
      <c r="I30" s="54" t="s">
        <v>1257</v>
      </c>
      <c r="J30" s="57" t="str">
        <f>VLOOKUP(H30,PELIGROS!A$2:G$445,3,0)</f>
        <v>Estrés, golpes, Secuestros</v>
      </c>
      <c r="K30" s="52"/>
      <c r="L30" s="57" t="str">
        <f>VLOOKUP(H30,PELIGROS!A$2:G$445,4,0)</f>
        <v>Inspecciones planeadas e inspecciones no planeadas, procedimientos de programas de seguridad y salud en el trabajo</v>
      </c>
      <c r="M30" s="57" t="str">
        <f>VLOOKUP(H30,PELIGROS!A$2:G$445,5,0)</f>
        <v xml:space="preserve">Uniformes Corporativos, Caquetas corporativas, Carnetización
</v>
      </c>
      <c r="N30" s="52">
        <v>2</v>
      </c>
      <c r="O30" s="53">
        <v>2</v>
      </c>
      <c r="P30" s="53">
        <v>60</v>
      </c>
      <c r="Q30" s="53">
        <f t="shared" si="1"/>
        <v>4</v>
      </c>
      <c r="R30" s="53">
        <f t="shared" si="2"/>
        <v>240</v>
      </c>
      <c r="S30" s="54" t="str">
        <f t="shared" si="3"/>
        <v>B-4</v>
      </c>
      <c r="T30" s="55" t="str">
        <f t="shared" si="0"/>
        <v>II</v>
      </c>
      <c r="U30" s="55" t="str">
        <f t="shared" si="4"/>
        <v>No Aceptable o Aceptable Con Control Especifico</v>
      </c>
      <c r="V30" s="74"/>
      <c r="W30" s="57" t="str">
        <f>VLOOKUP(H30,PELIGROS!A$2:G$445,6,0)</f>
        <v>Secuestros</v>
      </c>
      <c r="X30" s="52"/>
      <c r="Y30" s="52"/>
      <c r="Z30" s="52"/>
      <c r="AA30" s="57"/>
      <c r="AB30" s="57" t="str">
        <f>VLOOKUP(H30,[1]Hoja1!A$2:G$445,7,0)</f>
        <v>N/A</v>
      </c>
      <c r="AC30" s="52" t="s">
        <v>1209</v>
      </c>
      <c r="AD30" s="76"/>
    </row>
    <row r="31" spans="1:30" ht="51.75" thickBot="1">
      <c r="A31" s="79"/>
      <c r="B31" s="79"/>
      <c r="C31" s="77"/>
      <c r="D31" s="83"/>
      <c r="E31" s="86"/>
      <c r="F31" s="86"/>
      <c r="G31" s="67" t="str">
        <f>VLOOKUP(H31,PELIGROS!A$1:G$445,2,0)</f>
        <v>SISMOS, INCENDIOS, INUNDACIONES, TERREMOTOS, VENDAVALES, DERRUMBE</v>
      </c>
      <c r="H31" s="68" t="s">
        <v>62</v>
      </c>
      <c r="I31" s="68" t="s">
        <v>1258</v>
      </c>
      <c r="J31" s="67" t="str">
        <f>VLOOKUP(H31,PELIGROS!A$2:G$445,3,0)</f>
        <v>SISMOS, INCENDIOS, INUNDACIONES, TERREMOTOS, VENDAVALES</v>
      </c>
      <c r="K31" s="69"/>
      <c r="L31" s="67" t="str">
        <f>VLOOKUP(H31,PELIGROS!A$2:G$445,4,0)</f>
        <v>Inspecciones planeadas e inspecciones no planeadas, procedimientos de programas de seguridad y salud en el trabajo</v>
      </c>
      <c r="M31" s="67" t="str">
        <f>VLOOKUP(H31,PELIGROS!A$2:G$445,5,0)</f>
        <v>BRIGADAS DE EMERGENCIAS</v>
      </c>
      <c r="N31" s="69">
        <v>2</v>
      </c>
      <c r="O31" s="70">
        <v>1</v>
      </c>
      <c r="P31" s="70">
        <v>100</v>
      </c>
      <c r="Q31" s="70">
        <f t="shared" si="1"/>
        <v>2</v>
      </c>
      <c r="R31" s="70">
        <f t="shared" si="2"/>
        <v>200</v>
      </c>
      <c r="S31" s="68" t="str">
        <f t="shared" si="3"/>
        <v>B-2</v>
      </c>
      <c r="T31" s="71" t="str">
        <f t="shared" si="0"/>
        <v>II</v>
      </c>
      <c r="U31" s="71" t="str">
        <f t="shared" si="4"/>
        <v>No Aceptable o Aceptable Con Control Especifico</v>
      </c>
      <c r="V31" s="87"/>
      <c r="W31" s="67" t="str">
        <f>VLOOKUP(H31,PELIGROS!A$2:G$445,6,0)</f>
        <v>MUERTE</v>
      </c>
      <c r="X31" s="69"/>
      <c r="Y31" s="69"/>
      <c r="Z31" s="69"/>
      <c r="AA31" s="67"/>
      <c r="AB31" s="67" t="str">
        <f>VLOOKUP(H31,[1]Hoja1!A$2:G$445,7,0)</f>
        <v>ENTRENAMIENTO DE LA BRIGADA; DIVULGACIÓN DE PLAN DE EMERGENCIA</v>
      </c>
      <c r="AC31" s="69" t="s">
        <v>1210</v>
      </c>
      <c r="AD31" s="77"/>
    </row>
    <row r="32" spans="1:30" ht="25.5">
      <c r="A32" s="79"/>
      <c r="B32" s="79"/>
      <c r="C32" s="90" t="s">
        <v>1223</v>
      </c>
      <c r="D32" s="93" t="s">
        <v>1224</v>
      </c>
      <c r="E32" s="96" t="s">
        <v>1020</v>
      </c>
      <c r="F32" s="96" t="s">
        <v>1201</v>
      </c>
      <c r="G32" s="60" t="str">
        <f>VLOOKUP(H32,[1]Hoja1!A$1:G$445,2,0)</f>
        <v>Bacterias</v>
      </c>
      <c r="H32" s="26" t="s">
        <v>113</v>
      </c>
      <c r="I32" s="26" t="s">
        <v>1253</v>
      </c>
      <c r="J32" s="60" t="str">
        <f>VLOOKUP(H32,[1]Hoja1!A$2:G$445,3,0)</f>
        <v>Infecciones Bacterianas</v>
      </c>
      <c r="K32" s="61"/>
      <c r="L32" s="60" t="str">
        <f>VLOOKUP(H32,[1]Hoja1!A$2:G$445,4,0)</f>
        <v>N/A</v>
      </c>
      <c r="M32" s="60" t="str">
        <f>VLOOKUP(H32,[1]Hoja1!A$2:G$445,5,0)</f>
        <v>Vacunación</v>
      </c>
      <c r="N32" s="61">
        <v>2</v>
      </c>
      <c r="O32" s="62">
        <v>3</v>
      </c>
      <c r="P32" s="62">
        <v>10</v>
      </c>
      <c r="Q32" s="62">
        <f t="shared" si="1"/>
        <v>6</v>
      </c>
      <c r="R32" s="62">
        <f t="shared" si="2"/>
        <v>60</v>
      </c>
      <c r="S32" s="26" t="str">
        <f t="shared" si="3"/>
        <v>M-6</v>
      </c>
      <c r="T32" s="58" t="str">
        <f t="shared" si="0"/>
        <v>III</v>
      </c>
      <c r="U32" s="58" t="str">
        <f t="shared" si="4"/>
        <v>Mejorable</v>
      </c>
      <c r="V32" s="88">
        <v>1</v>
      </c>
      <c r="W32" s="60" t="str">
        <f>VLOOKUP(H32,[1]Hoja1!A$2:G$445,6,0)</f>
        <v xml:space="preserve">Enfermedades Infectocontagiosas
</v>
      </c>
      <c r="X32" s="61"/>
      <c r="Y32" s="61"/>
      <c r="Z32" s="61"/>
      <c r="AA32" s="60"/>
      <c r="AB32" s="60" t="str">
        <f>VLOOKUP(H32,[1]Hoja1!A$2:G$445,7,0)</f>
        <v>Autocuidado</v>
      </c>
      <c r="AC32" s="88" t="s">
        <v>1202</v>
      </c>
      <c r="AD32" s="90" t="s">
        <v>1203</v>
      </c>
    </row>
    <row r="33" spans="1:30" ht="25.5">
      <c r="A33" s="79"/>
      <c r="B33" s="79"/>
      <c r="C33" s="91"/>
      <c r="D33" s="94"/>
      <c r="E33" s="97"/>
      <c r="F33" s="97"/>
      <c r="G33" s="14" t="str">
        <f>VLOOKUP(H33,[1]Hoja1!A$1:G$445,2,0)</f>
        <v>Virus</v>
      </c>
      <c r="H33" s="27" t="s">
        <v>122</v>
      </c>
      <c r="I33" s="27" t="s">
        <v>1253</v>
      </c>
      <c r="J33" s="14" t="str">
        <f>VLOOKUP(H33,[1]Hoja1!A$2:G$445,3,0)</f>
        <v>Infecciones Virales</v>
      </c>
      <c r="K33" s="15"/>
      <c r="L33" s="14" t="str">
        <f>VLOOKUP(H33,[1]Hoja1!A$2:G$445,4,0)</f>
        <v>N/A</v>
      </c>
      <c r="M33" s="14" t="str">
        <f>VLOOKUP(H33,[1]Hoja1!A$2:G$445,5,0)</f>
        <v>Vacunación</v>
      </c>
      <c r="N33" s="15">
        <v>2</v>
      </c>
      <c r="O33" s="16">
        <v>3</v>
      </c>
      <c r="P33" s="16">
        <v>10</v>
      </c>
      <c r="Q33" s="16">
        <f t="shared" si="1"/>
        <v>6</v>
      </c>
      <c r="R33" s="16">
        <f t="shared" si="2"/>
        <v>60</v>
      </c>
      <c r="S33" s="27" t="str">
        <f t="shared" si="3"/>
        <v>M-6</v>
      </c>
      <c r="T33" s="59" t="str">
        <f t="shared" si="0"/>
        <v>III</v>
      </c>
      <c r="U33" s="59" t="str">
        <f t="shared" si="4"/>
        <v>Mejorable</v>
      </c>
      <c r="V33" s="89"/>
      <c r="W33" s="14" t="str">
        <f>VLOOKUP(H33,[1]Hoja1!A$2:G$445,6,0)</f>
        <v xml:space="preserve">Enfermedades Infectocontagiosas
</v>
      </c>
      <c r="X33" s="15"/>
      <c r="Y33" s="15"/>
      <c r="Z33" s="15"/>
      <c r="AA33" s="14"/>
      <c r="AB33" s="14" t="str">
        <f>VLOOKUP(H33,[1]Hoja1!A$2:G$445,7,0)</f>
        <v>Autocuidado</v>
      </c>
      <c r="AC33" s="89"/>
      <c r="AD33" s="91"/>
    </row>
    <row r="34" spans="1:30" ht="51">
      <c r="A34" s="79"/>
      <c r="B34" s="79"/>
      <c r="C34" s="91"/>
      <c r="D34" s="94"/>
      <c r="E34" s="97"/>
      <c r="F34" s="97"/>
      <c r="G34" s="14" t="str">
        <f>VLOOKUP(H34,[1]Hoja1!A$1:G$445,2,0)</f>
        <v>AUSENCIA O EXCESO DE LUZ EN UN AMBIENTE</v>
      </c>
      <c r="H34" s="27" t="s">
        <v>155</v>
      </c>
      <c r="I34" s="27" t="s">
        <v>1254</v>
      </c>
      <c r="J34" s="14" t="str">
        <f>VLOOKUP(H34,[1]Hoja1!A$2:G$445,3,0)</f>
        <v>DISMINUCIÓN AGUDEZA VISUAL, CANSANCIO VISUAL</v>
      </c>
      <c r="K34" s="15"/>
      <c r="L34" s="14" t="str">
        <f>VLOOKUP(H34,[1]Hoja1!A$2:G$445,4,0)</f>
        <v>Inspecciones planeadas e inspecciones no planeadas, procedimientos de programas de seguridad y salud en el trabajo</v>
      </c>
      <c r="M34" s="14" t="str">
        <f>VLOOKUP(H34,[1]Hoja1!A$2:G$445,5,0)</f>
        <v>N/A</v>
      </c>
      <c r="N34" s="15">
        <v>2</v>
      </c>
      <c r="O34" s="16">
        <v>3</v>
      </c>
      <c r="P34" s="16">
        <v>10</v>
      </c>
      <c r="Q34" s="16">
        <f t="shared" si="1"/>
        <v>6</v>
      </c>
      <c r="R34" s="16">
        <f t="shared" si="2"/>
        <v>60</v>
      </c>
      <c r="S34" s="27" t="str">
        <f t="shared" si="3"/>
        <v>M-6</v>
      </c>
      <c r="T34" s="59" t="str">
        <f t="shared" si="0"/>
        <v>III</v>
      </c>
      <c r="U34" s="59" t="str">
        <f t="shared" si="4"/>
        <v>Mejorable</v>
      </c>
      <c r="V34" s="89"/>
      <c r="W34" s="14" t="str">
        <f>VLOOKUP(H34,[1]Hoja1!A$2:G$445,6,0)</f>
        <v>DISMINUCIÓN AGUDEZA VISUAL</v>
      </c>
      <c r="X34" s="15"/>
      <c r="Y34" s="15"/>
      <c r="Z34" s="15"/>
      <c r="AA34" s="14"/>
      <c r="AB34" s="14" t="str">
        <f>VLOOKUP(H34,[1]Hoja1!A$2:G$445,7,0)</f>
        <v>N/A</v>
      </c>
      <c r="AC34" s="15" t="s">
        <v>1216</v>
      </c>
      <c r="AD34" s="91"/>
    </row>
    <row r="35" spans="1:30" ht="38.25" customHeight="1">
      <c r="A35" s="79"/>
      <c r="B35" s="79"/>
      <c r="C35" s="91"/>
      <c r="D35" s="94"/>
      <c r="E35" s="97"/>
      <c r="F35" s="97"/>
      <c r="G35" s="14" t="str">
        <f>VLOOKUP(H35,[1]Hoja1!A$1:G$445,2,0)</f>
        <v>CONCENTRACIÓN EN ACTIVIDADES DE ALTO DESEMPEÑO MENTAL</v>
      </c>
      <c r="H35" s="27" t="s">
        <v>72</v>
      </c>
      <c r="I35" s="27" t="s">
        <v>1255</v>
      </c>
      <c r="J35" s="14" t="str">
        <f>VLOOKUP(H35,[1]Hoja1!A$2:G$445,3,0)</f>
        <v>ESTRÉS, CEFALEA, IRRITABILIDAD</v>
      </c>
      <c r="K35" s="15"/>
      <c r="L35" s="14" t="str">
        <f>VLOOKUP(H35,[1]Hoja1!A$2:G$445,4,0)</f>
        <v>N/A</v>
      </c>
      <c r="M35" s="14" t="str">
        <f>VLOOKUP(H35,[1]Hoja1!A$2:G$445,5,0)</f>
        <v>PVE PSICOSOCIAL</v>
      </c>
      <c r="N35" s="15">
        <v>2</v>
      </c>
      <c r="O35" s="16">
        <v>3</v>
      </c>
      <c r="P35" s="16">
        <v>10</v>
      </c>
      <c r="Q35" s="16">
        <f t="shared" si="1"/>
        <v>6</v>
      </c>
      <c r="R35" s="16">
        <f t="shared" si="2"/>
        <v>60</v>
      </c>
      <c r="S35" s="27" t="str">
        <f t="shared" si="3"/>
        <v>M-6</v>
      </c>
      <c r="T35" s="59" t="str">
        <f t="shared" si="0"/>
        <v>III</v>
      </c>
      <c r="U35" s="59" t="str">
        <f t="shared" si="4"/>
        <v>Mejorable</v>
      </c>
      <c r="V35" s="89"/>
      <c r="W35" s="14" t="str">
        <f>VLOOKUP(H35,[1]Hoja1!A$2:G$445,6,0)</f>
        <v>ESTRÉS</v>
      </c>
      <c r="X35" s="15"/>
      <c r="Y35" s="15"/>
      <c r="Z35" s="15"/>
      <c r="AA35" s="14"/>
      <c r="AB35" s="14" t="str">
        <f>VLOOKUP(H35,[1]Hoja1!A$2:G$445,7,0)</f>
        <v>N/A</v>
      </c>
      <c r="AC35" s="89" t="s">
        <v>1205</v>
      </c>
      <c r="AD35" s="91"/>
    </row>
    <row r="36" spans="1:30" ht="38.25" customHeight="1">
      <c r="A36" s="79"/>
      <c r="B36" s="79"/>
      <c r="C36" s="91"/>
      <c r="D36" s="94"/>
      <c r="E36" s="97"/>
      <c r="F36" s="97"/>
      <c r="G36" s="14" t="str">
        <f>VLOOKUP(H36,[1]Hoja1!A$1:G$445,2,0)</f>
        <v>NATURALEZA DE LA TAREA</v>
      </c>
      <c r="H36" s="27" t="s">
        <v>76</v>
      </c>
      <c r="I36" s="27" t="s">
        <v>1255</v>
      </c>
      <c r="J36" s="14" t="str">
        <f>VLOOKUP(H36,[1]Hoja1!A$2:G$445,3,0)</f>
        <v>ESTRÉS,  TRANSTORNOS DEL SUEÑO</v>
      </c>
      <c r="K36" s="15"/>
      <c r="L36" s="14" t="str">
        <f>VLOOKUP(H36,[1]Hoja1!A$2:G$445,4,0)</f>
        <v>N/A</v>
      </c>
      <c r="M36" s="14" t="str">
        <f>VLOOKUP(H36,[1]Hoja1!A$2:G$445,5,0)</f>
        <v>PVE PSICOSOCIAL</v>
      </c>
      <c r="N36" s="15">
        <v>2</v>
      </c>
      <c r="O36" s="16">
        <v>3</v>
      </c>
      <c r="P36" s="16">
        <v>10</v>
      </c>
      <c r="Q36" s="16">
        <f t="shared" si="1"/>
        <v>6</v>
      </c>
      <c r="R36" s="16">
        <f t="shared" si="2"/>
        <v>60</v>
      </c>
      <c r="S36" s="27" t="str">
        <f t="shared" si="3"/>
        <v>M-6</v>
      </c>
      <c r="T36" s="59" t="str">
        <f t="shared" si="0"/>
        <v>III</v>
      </c>
      <c r="U36" s="59" t="str">
        <f t="shared" si="4"/>
        <v>Mejorable</v>
      </c>
      <c r="V36" s="89"/>
      <c r="W36" s="14" t="str">
        <f>VLOOKUP(H36,[1]Hoja1!A$2:G$445,6,0)</f>
        <v>ESTRÉS</v>
      </c>
      <c r="X36" s="15"/>
      <c r="Y36" s="15"/>
      <c r="Z36" s="15"/>
      <c r="AA36" s="14"/>
      <c r="AB36" s="14" t="str">
        <f>VLOOKUP(H36,[1]Hoja1!A$2:G$445,7,0)</f>
        <v>N/A</v>
      </c>
      <c r="AC36" s="89"/>
      <c r="AD36" s="91"/>
    </row>
    <row r="37" spans="1:30" ht="51">
      <c r="A37" s="79"/>
      <c r="B37" s="79"/>
      <c r="C37" s="91"/>
      <c r="D37" s="94"/>
      <c r="E37" s="97"/>
      <c r="F37" s="97"/>
      <c r="G37" s="14" t="str">
        <f>VLOOKUP(H37,[1]Hoja1!A$1:G$445,2,0)</f>
        <v>Forzadas, Prolongadas</v>
      </c>
      <c r="H37" s="27" t="s">
        <v>40</v>
      </c>
      <c r="I37" s="27" t="s">
        <v>1256</v>
      </c>
      <c r="J37" s="14" t="str">
        <f>VLOOKUP(H37,[1]Hoja1!A$2:G$445,3,0)</f>
        <v xml:space="preserve">Lesiones osteomusculares, lesiones osteoarticulares
</v>
      </c>
      <c r="K37" s="15"/>
      <c r="L37" s="14" t="str">
        <f>VLOOKUP(H37,[1]Hoja1!A$2:G$445,4,0)</f>
        <v>Inspecciones planeadas e inspecciones no planeadas, procedimientos de programas de seguridad y salud en el trabajo</v>
      </c>
      <c r="M37" s="14" t="str">
        <f>VLOOKUP(H37,[1]Hoja1!A$2:G$445,5,0)</f>
        <v>PVE Biomecánico, programa pausas activas, exámenes periódicos, recomendaciones, control de posturas</v>
      </c>
      <c r="N37" s="15">
        <v>2</v>
      </c>
      <c r="O37" s="16">
        <v>3</v>
      </c>
      <c r="P37" s="16">
        <v>25</v>
      </c>
      <c r="Q37" s="16">
        <f t="shared" si="1"/>
        <v>6</v>
      </c>
      <c r="R37" s="16">
        <f t="shared" si="2"/>
        <v>150</v>
      </c>
      <c r="S37" s="27" t="str">
        <f t="shared" si="3"/>
        <v>M-6</v>
      </c>
      <c r="T37" s="59" t="str">
        <f t="shared" si="0"/>
        <v>II</v>
      </c>
      <c r="U37" s="59" t="str">
        <f t="shared" si="4"/>
        <v>No Aceptable o Aceptable Con Control Especifico</v>
      </c>
      <c r="V37" s="89"/>
      <c r="W37" s="14" t="str">
        <f>VLOOKUP(H37,[1]Hoja1!A$2:G$445,6,0)</f>
        <v>Enfermedades Osteomusculares</v>
      </c>
      <c r="X37" s="15"/>
      <c r="Y37" s="15"/>
      <c r="Z37" s="15"/>
      <c r="AA37" s="14"/>
      <c r="AB37" s="14" t="str">
        <f>VLOOKUP(H37,[1]Hoja1!A$2:G$445,7,0)</f>
        <v>Prevención en lesiones osteomusculares, líderes de pausas activas</v>
      </c>
      <c r="AC37" s="89" t="s">
        <v>1206</v>
      </c>
      <c r="AD37" s="91"/>
    </row>
    <row r="38" spans="1:30" ht="38.25">
      <c r="A38" s="79"/>
      <c r="B38" s="79"/>
      <c r="C38" s="91"/>
      <c r="D38" s="94"/>
      <c r="E38" s="97"/>
      <c r="F38" s="97"/>
      <c r="G38" s="14" t="str">
        <f>VLOOKUP(H38,[1]Hoja1!A$1:G$445,2,0)</f>
        <v>Higiene Muscular</v>
      </c>
      <c r="H38" s="27" t="s">
        <v>483</v>
      </c>
      <c r="I38" s="27" t="s">
        <v>1256</v>
      </c>
      <c r="J38" s="14" t="str">
        <f>VLOOKUP(H38,[1]Hoja1!A$2:G$445,3,0)</f>
        <v>Lesiones Musculoesqueléticas</v>
      </c>
      <c r="K38" s="15"/>
      <c r="L38" s="14" t="str">
        <f>VLOOKUP(H38,[1]Hoja1!A$2:G$445,4,0)</f>
        <v>N/A</v>
      </c>
      <c r="M38" s="14" t="str">
        <f>VLOOKUP(H38,[1]Hoja1!A$2:G$445,5,0)</f>
        <v>N/A</v>
      </c>
      <c r="N38" s="15">
        <v>2</v>
      </c>
      <c r="O38" s="16">
        <v>3</v>
      </c>
      <c r="P38" s="16">
        <v>10</v>
      </c>
      <c r="Q38" s="16">
        <f t="shared" si="1"/>
        <v>6</v>
      </c>
      <c r="R38" s="16">
        <f t="shared" si="2"/>
        <v>60</v>
      </c>
      <c r="S38" s="27" t="str">
        <f t="shared" si="3"/>
        <v>M-6</v>
      </c>
      <c r="T38" s="59" t="str">
        <f t="shared" si="0"/>
        <v>III</v>
      </c>
      <c r="U38" s="59" t="str">
        <f t="shared" si="4"/>
        <v>Mejorable</v>
      </c>
      <c r="V38" s="89"/>
      <c r="W38" s="14" t="str">
        <f>VLOOKUP(H38,[1]Hoja1!A$2:G$445,6,0)</f>
        <v xml:space="preserve">Enfermedades Osteomusculares
</v>
      </c>
      <c r="X38" s="15"/>
      <c r="Y38" s="15"/>
      <c r="Z38" s="15"/>
      <c r="AA38" s="14"/>
      <c r="AB38" s="14" t="str">
        <f>VLOOKUP(H38,[1]Hoja1!A$2:G$445,7,0)</f>
        <v>Prevención en lesiones osteomusculares, líderes de pausas activas</v>
      </c>
      <c r="AC38" s="89"/>
      <c r="AD38" s="91"/>
    </row>
    <row r="39" spans="1:30" ht="38.25">
      <c r="A39" s="79"/>
      <c r="B39" s="79"/>
      <c r="C39" s="91"/>
      <c r="D39" s="94"/>
      <c r="E39" s="97"/>
      <c r="F39" s="97"/>
      <c r="G39" s="14" t="str">
        <f>VLOOKUP(H39,[1]Hoja1!A$1:G$445,2,0)</f>
        <v>Superficies de trabajo irregulares o deslizantes</v>
      </c>
      <c r="H39" s="27" t="s">
        <v>597</v>
      </c>
      <c r="I39" s="27" t="s">
        <v>1257</v>
      </c>
      <c r="J39" s="14" t="str">
        <f>VLOOKUP(H39,[1]Hoja1!A$2:G$445,3,0)</f>
        <v>Caidas del mismo nivel, fracturas, golpe con objetos, caídas de objetos, obstrucción de rutas de evacuación</v>
      </c>
      <c r="K39" s="15"/>
      <c r="L39" s="14" t="str">
        <f>VLOOKUP(H39,[1]Hoja1!A$2:G$445,4,0)</f>
        <v>N/A</v>
      </c>
      <c r="M39" s="14" t="str">
        <f>VLOOKUP(H39,[1]Hoja1!A$2:G$445,5,0)</f>
        <v>N/A</v>
      </c>
      <c r="N39" s="15">
        <v>2</v>
      </c>
      <c r="O39" s="16">
        <v>3</v>
      </c>
      <c r="P39" s="16">
        <v>10</v>
      </c>
      <c r="Q39" s="16">
        <f t="shared" si="1"/>
        <v>6</v>
      </c>
      <c r="R39" s="16">
        <f t="shared" si="2"/>
        <v>60</v>
      </c>
      <c r="S39" s="27" t="str">
        <f t="shared" si="3"/>
        <v>M-6</v>
      </c>
      <c r="T39" s="59" t="str">
        <f t="shared" si="0"/>
        <v>III</v>
      </c>
      <c r="U39" s="59" t="str">
        <f t="shared" si="4"/>
        <v>Mejorable</v>
      </c>
      <c r="V39" s="89"/>
      <c r="W39" s="14" t="str">
        <f>VLOOKUP(H39,[1]Hoja1!A$2:G$445,6,0)</f>
        <v>Caídas de distinto nivel</v>
      </c>
      <c r="X39" s="15"/>
      <c r="Y39" s="15"/>
      <c r="Z39" s="15"/>
      <c r="AA39" s="14"/>
      <c r="AB39" s="14" t="str">
        <f>VLOOKUP(H39,[1]Hoja1!A$2:G$445,7,0)</f>
        <v>Pautas Básicas en orden y aseo en el lugar de trabajo, actos y condiciones inseguras</v>
      </c>
      <c r="AC39" s="15" t="s">
        <v>1211</v>
      </c>
      <c r="AD39" s="91"/>
    </row>
    <row r="40" spans="1:30" ht="51.75" thickBot="1">
      <c r="A40" s="80"/>
      <c r="B40" s="80"/>
      <c r="C40" s="92"/>
      <c r="D40" s="95"/>
      <c r="E40" s="98"/>
      <c r="F40" s="98"/>
      <c r="G40" s="17" t="str">
        <f>VLOOKUP(H40,[1]Hoja1!A$1:G$445,2,0)</f>
        <v>SISMOS, INCENDIOS, INUNDACIONES, TERREMOTOS, VENDAVALES, DERRUMBE</v>
      </c>
      <c r="H40" s="28" t="s">
        <v>62</v>
      </c>
      <c r="I40" s="28" t="s">
        <v>1258</v>
      </c>
      <c r="J40" s="17" t="str">
        <f>VLOOKUP(H40,[1]Hoja1!A$2:G$445,3,0)</f>
        <v>SISMOS, INCENDIOS, INUNDACIONES, TERREMOTOS, VENDAVALES</v>
      </c>
      <c r="K40" s="18"/>
      <c r="L40" s="17" t="str">
        <f>VLOOKUP(H40,[1]Hoja1!A$2:G$445,4,0)</f>
        <v>Inspecciones planeadas e inspecciones no planeadas, procedimientos de programas de seguridad y salud en el trabajo</v>
      </c>
      <c r="M40" s="17" t="str">
        <f>VLOOKUP(H40,[1]Hoja1!A$2:G$445,5,0)</f>
        <v>BRIGADAS DE EMERGENCIAS</v>
      </c>
      <c r="N40" s="18">
        <v>2</v>
      </c>
      <c r="O40" s="19">
        <v>1</v>
      </c>
      <c r="P40" s="19">
        <v>100</v>
      </c>
      <c r="Q40" s="19">
        <f t="shared" si="1"/>
        <v>2</v>
      </c>
      <c r="R40" s="19">
        <f t="shared" si="2"/>
        <v>200</v>
      </c>
      <c r="S40" s="28" t="str">
        <f t="shared" si="3"/>
        <v>B-2</v>
      </c>
      <c r="T40" s="63" t="str">
        <f t="shared" si="0"/>
        <v>II</v>
      </c>
      <c r="U40" s="63" t="str">
        <f t="shared" si="4"/>
        <v>No Aceptable o Aceptable Con Control Especifico</v>
      </c>
      <c r="V40" s="99"/>
      <c r="W40" s="17" t="str">
        <f>VLOOKUP(H40,[1]Hoja1!A$2:G$445,6,0)</f>
        <v>MUERTE</v>
      </c>
      <c r="X40" s="18"/>
      <c r="Y40" s="18"/>
      <c r="Z40" s="18"/>
      <c r="AA40" s="17"/>
      <c r="AB40" s="17" t="str">
        <f>VLOOKUP(H40,[1]Hoja1!A$2:G$445,7,0)</f>
        <v>ENTRENAMIENTO DE LA BRIGADA; DIVULGACIÓN DE PLAN DE EMERGENCIA</v>
      </c>
      <c r="AC40" s="18" t="s">
        <v>1210</v>
      </c>
      <c r="AD40" s="92"/>
    </row>
    <row r="42" spans="1:30" ht="13.5" thickBot="1"/>
    <row r="43" spans="1:30" ht="15.75" customHeight="1" thickBot="1">
      <c r="A43" s="117" t="s">
        <v>1193</v>
      </c>
      <c r="B43" s="117"/>
      <c r="C43" s="117"/>
      <c r="D43" s="117"/>
      <c r="E43" s="117"/>
      <c r="F43" s="117"/>
      <c r="G43" s="117"/>
    </row>
    <row r="44" spans="1:30" ht="15.75" customHeight="1" thickBot="1">
      <c r="A44" s="110" t="s">
        <v>1194</v>
      </c>
      <c r="B44" s="110"/>
      <c r="C44" s="110"/>
      <c r="D44" s="118" t="s">
        <v>1195</v>
      </c>
      <c r="E44" s="118"/>
      <c r="F44" s="118"/>
      <c r="G44" s="118"/>
    </row>
    <row r="45" spans="1:30" ht="15.75" customHeight="1">
      <c r="A45" s="135" t="s">
        <v>1251</v>
      </c>
      <c r="B45" s="136"/>
      <c r="C45" s="137"/>
      <c r="D45" s="119" t="s">
        <v>1252</v>
      </c>
      <c r="E45" s="119"/>
      <c r="F45" s="119"/>
      <c r="G45" s="119"/>
    </row>
    <row r="46" spans="1:30" ht="15.75" customHeight="1" thickBot="1">
      <c r="A46" s="101"/>
      <c r="B46" s="102"/>
      <c r="C46" s="103"/>
      <c r="D46" s="100"/>
      <c r="E46" s="100"/>
      <c r="F46" s="100"/>
      <c r="G46" s="100"/>
    </row>
  </sheetData>
  <mergeCells count="47">
    <mergeCell ref="J8:J10"/>
    <mergeCell ref="H10:I10"/>
    <mergeCell ref="E5:G5"/>
    <mergeCell ref="A8:A10"/>
    <mergeCell ref="B8:B10"/>
    <mergeCell ref="C8:F9"/>
    <mergeCell ref="G8:I9"/>
    <mergeCell ref="K8:M9"/>
    <mergeCell ref="N8:T9"/>
    <mergeCell ref="U8:U9"/>
    <mergeCell ref="V8:W9"/>
    <mergeCell ref="X8:AD9"/>
    <mergeCell ref="AD20:AD31"/>
    <mergeCell ref="V11:V19"/>
    <mergeCell ref="AC11:AC12"/>
    <mergeCell ref="A46:C46"/>
    <mergeCell ref="D46:G46"/>
    <mergeCell ref="C11:C19"/>
    <mergeCell ref="D11:D19"/>
    <mergeCell ref="E11:E19"/>
    <mergeCell ref="F11:F19"/>
    <mergeCell ref="A43:G43"/>
    <mergeCell ref="A44:C44"/>
    <mergeCell ref="D44:G44"/>
    <mergeCell ref="A45:C45"/>
    <mergeCell ref="D45:G45"/>
    <mergeCell ref="D20:D31"/>
    <mergeCell ref="E20:E31"/>
    <mergeCell ref="F20:F31"/>
    <mergeCell ref="V20:V31"/>
    <mergeCell ref="AC20:AC22"/>
    <mergeCell ref="AD32:AD40"/>
    <mergeCell ref="AC35:AC36"/>
    <mergeCell ref="AC37:AC38"/>
    <mergeCell ref="A11:A40"/>
    <mergeCell ref="B11:B40"/>
    <mergeCell ref="AC26:AC27"/>
    <mergeCell ref="C32:C40"/>
    <mergeCell ref="D32:D40"/>
    <mergeCell ref="E32:E40"/>
    <mergeCell ref="F32:F40"/>
    <mergeCell ref="V32:V40"/>
    <mergeCell ref="AC32:AC33"/>
    <mergeCell ref="AD11:AD19"/>
    <mergeCell ref="AC14:AC15"/>
    <mergeCell ref="AC16:AC17"/>
    <mergeCell ref="C20:C31"/>
  </mergeCells>
  <conditionalFormatting sqref="U1:U10 U41:U1048576">
    <cfRule type="containsText" dxfId="27" priority="46" operator="containsText" text="No Aceptable o Aceptable con Control Especifico">
      <formula>NOT(ISERROR(SEARCH("No Aceptable o Aceptable con Control Especifico",U1)))</formula>
    </cfRule>
    <cfRule type="containsText" dxfId="26" priority="47" operator="containsText" text="No Aceptable">
      <formula>NOT(ISERROR(SEARCH("No Aceptable",U1)))</formula>
    </cfRule>
    <cfRule type="containsText" dxfId="25" priority="48" operator="containsText" text="No Aceptable o Aceptable con Control Especifico">
      <formula>NOT(ISERROR(SEARCH("No Aceptable o Aceptable con Control Especifico",U1)))</formula>
    </cfRule>
  </conditionalFormatting>
  <conditionalFormatting sqref="T1:T10 T41:T1048576">
    <cfRule type="cellIs" dxfId="24" priority="45" operator="equal">
      <formula>"II"</formula>
    </cfRule>
  </conditionalFormatting>
  <conditionalFormatting sqref="P11:P19">
    <cfRule type="cellIs" priority="27" stopIfTrue="1" operator="equal">
      <formula>"10, 25, 50, 100"</formula>
    </cfRule>
  </conditionalFormatting>
  <conditionalFormatting sqref="T11:T19">
    <cfRule type="cellIs" dxfId="23" priority="23" stopIfTrue="1" operator="equal">
      <formula>"IV"</formula>
    </cfRule>
    <cfRule type="cellIs" dxfId="22" priority="24" stopIfTrue="1" operator="equal">
      <formula>"III"</formula>
    </cfRule>
    <cfRule type="cellIs" dxfId="21" priority="25" stopIfTrue="1" operator="equal">
      <formula>"II"</formula>
    </cfRule>
    <cfRule type="cellIs" dxfId="20" priority="26" stopIfTrue="1" operator="equal">
      <formula>"I"</formula>
    </cfRule>
  </conditionalFormatting>
  <conditionalFormatting sqref="U11:U19">
    <cfRule type="cellIs" dxfId="19" priority="21" stopIfTrue="1" operator="equal">
      <formula>"No Aceptable"</formula>
    </cfRule>
    <cfRule type="cellIs" dxfId="18" priority="22" stopIfTrue="1" operator="equal">
      <formula>"Aceptable"</formula>
    </cfRule>
  </conditionalFormatting>
  <conditionalFormatting sqref="U11:U19">
    <cfRule type="cellIs" dxfId="17" priority="20" stopIfTrue="1" operator="equal">
      <formula>"No Aceptable o Aceptable Con Control Especifico"</formula>
    </cfRule>
  </conditionalFormatting>
  <conditionalFormatting sqref="U11:U19">
    <cfRule type="containsText" dxfId="16" priority="19" stopIfTrue="1" operator="containsText" text="Mejorable">
      <formula>NOT(ISERROR(SEARCH("Mejorable",U11)))</formula>
    </cfRule>
  </conditionalFormatting>
  <conditionalFormatting sqref="P20:P31">
    <cfRule type="cellIs" priority="18" stopIfTrue="1" operator="equal">
      <formula>"10, 25, 50, 100"</formula>
    </cfRule>
  </conditionalFormatting>
  <conditionalFormatting sqref="T20:T31">
    <cfRule type="cellIs" dxfId="15" priority="14" stopIfTrue="1" operator="equal">
      <formula>"IV"</formula>
    </cfRule>
    <cfRule type="cellIs" dxfId="14" priority="15" stopIfTrue="1" operator="equal">
      <formula>"III"</formula>
    </cfRule>
    <cfRule type="cellIs" dxfId="13" priority="16" stopIfTrue="1" operator="equal">
      <formula>"II"</formula>
    </cfRule>
    <cfRule type="cellIs" dxfId="12" priority="17" stopIfTrue="1" operator="equal">
      <formula>"I"</formula>
    </cfRule>
  </conditionalFormatting>
  <conditionalFormatting sqref="U20:U31">
    <cfRule type="cellIs" dxfId="11" priority="12" stopIfTrue="1" operator="equal">
      <formula>"No Aceptable"</formula>
    </cfRule>
    <cfRule type="cellIs" dxfId="10" priority="13" stopIfTrue="1" operator="equal">
      <formula>"Aceptable"</formula>
    </cfRule>
  </conditionalFormatting>
  <conditionalFormatting sqref="U20:U31">
    <cfRule type="cellIs" dxfId="9" priority="11" stopIfTrue="1" operator="equal">
      <formula>"No Aceptable o Aceptable Con Control Especifico"</formula>
    </cfRule>
  </conditionalFormatting>
  <conditionalFormatting sqref="U20:U31">
    <cfRule type="containsText" dxfId="8" priority="10" stopIfTrue="1" operator="containsText" text="Mejorable">
      <formula>NOT(ISERROR(SEARCH("Mejorable",U20)))</formula>
    </cfRule>
  </conditionalFormatting>
  <conditionalFormatting sqref="T32:T40">
    <cfRule type="cellIs" dxfId="7" priority="6" stopIfTrue="1" operator="equal">
      <formula>"IV"</formula>
    </cfRule>
    <cfRule type="cellIs" dxfId="6" priority="7" stopIfTrue="1" operator="equal">
      <formula>"III"</formula>
    </cfRule>
    <cfRule type="cellIs" dxfId="5" priority="8" stopIfTrue="1" operator="equal">
      <formula>"II"</formula>
    </cfRule>
    <cfRule type="cellIs" dxfId="4" priority="9" stopIfTrue="1" operator="equal">
      <formula>"I"</formula>
    </cfRule>
  </conditionalFormatting>
  <conditionalFormatting sqref="U32:U40">
    <cfRule type="cellIs" dxfId="3" priority="4" stopIfTrue="1" operator="equal">
      <formula>"No Aceptable"</formula>
    </cfRule>
    <cfRule type="cellIs" dxfId="2" priority="5" stopIfTrue="1" operator="equal">
      <formula>"Aceptable"</formula>
    </cfRule>
  </conditionalFormatting>
  <conditionalFormatting sqref="U32:U40">
    <cfRule type="cellIs" dxfId="1" priority="3" stopIfTrue="1" operator="equal">
      <formula>"No Aceptable o Aceptable Con Control Especifico"</formula>
    </cfRule>
  </conditionalFormatting>
  <conditionalFormatting sqref="U32:U40">
    <cfRule type="containsText" dxfId="0" priority="2" stopIfTrue="1" operator="containsText" text="Mejorable">
      <formula>NOT(ISERROR(SEARCH("Mejorable",U32)))</formula>
    </cfRule>
  </conditionalFormatting>
  <conditionalFormatting sqref="P32:P40">
    <cfRule type="cellIs" priority="1" stopIfTrue="1" operator="equal">
      <formula>"10, 25, 50, 100"</formula>
    </cfRule>
  </conditionalFormatting>
  <dataValidations count="2">
    <dataValidation type="whole" allowBlank="1" showInputMessage="1" showErrorMessage="1" prompt="1 Esporadica (EE)_x000a_2 Ocasional (EO)_x000a_3 Frecuente (EF)_x000a_4 continua (EC)" sqref="O11:O40">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40">
      <formula1>10</formula1>
      <formula2>100</formula2>
    </dataValidation>
  </dataValidations>
  <pageMargins left="0.7" right="0.7" top="0.75" bottom="0.75" header="0.3" footer="0.3"/>
  <pageSetup scale="11"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[1]Hoja1!#REF!</xm:f>
          </x14:formula1>
          <xm:sqref>H11:H40</xm:sqref>
        </x14:dataValidation>
        <x14:dataValidation type="list" allowBlank="1" showInputMessage="1" showErrorMessage="1">
          <x14:formula1>
            <xm:f>[1]Hoja2!#REF!</xm:f>
          </x14:formula1>
          <xm:sqref>E11 E20 E32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A430" zoomScale="80" zoomScaleNormal="80" workbookViewId="0">
      <selection activeCell="F46" sqref="F46"/>
    </sheetView>
  </sheetViews>
  <sheetFormatPr baseColWidth="10" defaultRowHeight="1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c r="A1" s="23" t="s">
        <v>92</v>
      </c>
      <c r="B1" s="23" t="s">
        <v>93</v>
      </c>
      <c r="C1" s="23" t="s">
        <v>2</v>
      </c>
      <c r="D1" s="23" t="s">
        <v>94</v>
      </c>
      <c r="E1" s="23" t="s">
        <v>95</v>
      </c>
      <c r="F1" s="23" t="s">
        <v>96</v>
      </c>
      <c r="G1" s="23" t="s">
        <v>97</v>
      </c>
    </row>
    <row r="2" spans="1:7" s="22" customFormat="1" ht="47.25" customHeight="1">
      <c r="A2" s="25" t="s">
        <v>98</v>
      </c>
      <c r="B2" s="25" t="s">
        <v>99</v>
      </c>
      <c r="C2" s="25" t="s">
        <v>100</v>
      </c>
      <c r="D2" s="25" t="s">
        <v>32</v>
      </c>
      <c r="E2" s="25" t="s">
        <v>32</v>
      </c>
      <c r="F2" s="25" t="s">
        <v>101</v>
      </c>
      <c r="G2" s="25" t="s">
        <v>102</v>
      </c>
    </row>
    <row r="3" spans="1:7" s="22" customFormat="1" ht="45">
      <c r="A3" s="25" t="s">
        <v>79</v>
      </c>
      <c r="B3" s="25" t="s">
        <v>103</v>
      </c>
      <c r="C3" s="25" t="s">
        <v>104</v>
      </c>
      <c r="D3" s="25" t="s">
        <v>32</v>
      </c>
      <c r="E3" s="25" t="s">
        <v>32</v>
      </c>
      <c r="F3" s="25" t="s">
        <v>101</v>
      </c>
      <c r="G3" s="25" t="s">
        <v>102</v>
      </c>
    </row>
    <row r="4" spans="1:7" s="22" customFormat="1" ht="45">
      <c r="A4" s="25" t="s">
        <v>105</v>
      </c>
      <c r="B4" s="25" t="s">
        <v>105</v>
      </c>
      <c r="C4" s="25" t="s">
        <v>106</v>
      </c>
      <c r="D4" s="25" t="s">
        <v>32</v>
      </c>
      <c r="E4" s="25" t="s">
        <v>32</v>
      </c>
      <c r="F4" s="25" t="s">
        <v>107</v>
      </c>
      <c r="G4" s="25" t="s">
        <v>102</v>
      </c>
    </row>
    <row r="5" spans="1:7" s="22" customFormat="1" ht="75">
      <c r="A5" s="25" t="s">
        <v>108</v>
      </c>
      <c r="B5" s="25" t="s">
        <v>109</v>
      </c>
      <c r="C5" s="25" t="s">
        <v>110</v>
      </c>
      <c r="D5" s="25" t="s">
        <v>43</v>
      </c>
      <c r="E5" s="25" t="s">
        <v>111</v>
      </c>
      <c r="F5" s="25" t="s">
        <v>112</v>
      </c>
      <c r="G5" s="25" t="s">
        <v>102</v>
      </c>
    </row>
    <row r="6" spans="1:7" s="22" customFormat="1" ht="30">
      <c r="A6" s="25" t="s">
        <v>113</v>
      </c>
      <c r="B6" s="25" t="s">
        <v>108</v>
      </c>
      <c r="C6" s="25" t="s">
        <v>114</v>
      </c>
      <c r="D6" s="25" t="s">
        <v>32</v>
      </c>
      <c r="E6" s="25" t="s">
        <v>115</v>
      </c>
      <c r="F6" s="25" t="s">
        <v>112</v>
      </c>
      <c r="G6" s="25" t="s">
        <v>116</v>
      </c>
    </row>
    <row r="7" spans="1:7" s="22" customFormat="1" ht="75">
      <c r="A7" s="25" t="s">
        <v>117</v>
      </c>
      <c r="B7" s="25" t="s">
        <v>117</v>
      </c>
      <c r="C7" s="25" t="s">
        <v>118</v>
      </c>
      <c r="D7" s="25" t="s">
        <v>43</v>
      </c>
      <c r="E7" s="25" t="s">
        <v>119</v>
      </c>
      <c r="F7" s="25" t="s">
        <v>118</v>
      </c>
      <c r="G7" s="25" t="s">
        <v>102</v>
      </c>
    </row>
    <row r="8" spans="1:7" s="22" customFormat="1" ht="75">
      <c r="A8" s="25" t="s">
        <v>120</v>
      </c>
      <c r="B8" s="25" t="s">
        <v>120</v>
      </c>
      <c r="C8" s="25" t="s">
        <v>121</v>
      </c>
      <c r="D8" s="25" t="s">
        <v>43</v>
      </c>
      <c r="E8" s="25" t="s">
        <v>111</v>
      </c>
      <c r="F8" s="25" t="s">
        <v>112</v>
      </c>
      <c r="G8" s="25" t="s">
        <v>102</v>
      </c>
    </row>
    <row r="9" spans="1:7" s="22" customFormat="1" ht="30">
      <c r="A9" s="25" t="s">
        <v>122</v>
      </c>
      <c r="B9" s="25" t="s">
        <v>120</v>
      </c>
      <c r="C9" s="25" t="s">
        <v>121</v>
      </c>
      <c r="D9" s="25" t="s">
        <v>32</v>
      </c>
      <c r="E9" s="25" t="s">
        <v>115</v>
      </c>
      <c r="F9" s="25" t="s">
        <v>112</v>
      </c>
      <c r="G9" s="25" t="s">
        <v>116</v>
      </c>
    </row>
    <row r="10" spans="1:7" s="22" customFormat="1">
      <c r="A10" s="25" t="s">
        <v>126</v>
      </c>
      <c r="B10" s="25" t="s">
        <v>126</v>
      </c>
      <c r="C10" s="25" t="s">
        <v>127</v>
      </c>
      <c r="D10" s="25" t="s">
        <v>128</v>
      </c>
      <c r="E10" s="25" t="s">
        <v>128</v>
      </c>
      <c r="F10" s="25" t="s">
        <v>128</v>
      </c>
      <c r="G10" s="25" t="s">
        <v>128</v>
      </c>
    </row>
    <row r="11" spans="1:7" s="22" customFormat="1" ht="75">
      <c r="A11" s="25" t="s">
        <v>151</v>
      </c>
      <c r="B11" s="25" t="s">
        <v>152</v>
      </c>
      <c r="C11" s="25" t="s">
        <v>153</v>
      </c>
      <c r="D11" s="25" t="s">
        <v>43</v>
      </c>
      <c r="E11" s="25" t="s">
        <v>32</v>
      </c>
      <c r="F11" s="25" t="s">
        <v>154</v>
      </c>
      <c r="G11" s="25" t="s">
        <v>32</v>
      </c>
    </row>
    <row r="12" spans="1:7" s="22" customFormat="1" ht="75">
      <c r="A12" s="25" t="s">
        <v>155</v>
      </c>
      <c r="B12" s="25" t="s">
        <v>156</v>
      </c>
      <c r="C12" s="25" t="s">
        <v>157</v>
      </c>
      <c r="D12" s="25" t="s">
        <v>43</v>
      </c>
      <c r="E12" s="25" t="s">
        <v>32</v>
      </c>
      <c r="F12" s="25" t="s">
        <v>154</v>
      </c>
      <c r="G12" s="25" t="s">
        <v>32</v>
      </c>
    </row>
    <row r="13" spans="1:7" s="22" customFormat="1" ht="30">
      <c r="A13" s="25" t="s">
        <v>158</v>
      </c>
      <c r="B13" s="25" t="s">
        <v>159</v>
      </c>
      <c r="C13" s="25" t="s">
        <v>160</v>
      </c>
      <c r="D13" s="25" t="s">
        <v>32</v>
      </c>
      <c r="E13" s="25" t="s">
        <v>32</v>
      </c>
      <c r="F13" s="25" t="s">
        <v>154</v>
      </c>
      <c r="G13" s="25" t="s">
        <v>32</v>
      </c>
    </row>
    <row r="14" spans="1:7" s="22" customFormat="1" ht="75">
      <c r="A14" s="25" t="s">
        <v>161</v>
      </c>
      <c r="B14" s="25" t="s">
        <v>162</v>
      </c>
      <c r="C14" s="25" t="s">
        <v>163</v>
      </c>
      <c r="D14" s="25" t="s">
        <v>43</v>
      </c>
      <c r="E14" s="25" t="s">
        <v>32</v>
      </c>
      <c r="F14" s="25" t="s">
        <v>71</v>
      </c>
      <c r="G14" s="25" t="s">
        <v>32</v>
      </c>
    </row>
    <row r="15" spans="1:7" s="22" customFormat="1" ht="75">
      <c r="A15" s="25" t="s">
        <v>67</v>
      </c>
      <c r="B15" s="25" t="s">
        <v>68</v>
      </c>
      <c r="C15" s="25" t="s">
        <v>69</v>
      </c>
      <c r="D15" s="25" t="s">
        <v>43</v>
      </c>
      <c r="E15" s="25" t="s">
        <v>70</v>
      </c>
      <c r="F15" s="25" t="s">
        <v>71</v>
      </c>
      <c r="G15" s="25" t="s">
        <v>32</v>
      </c>
    </row>
    <row r="16" spans="1:7" s="22" customFormat="1" ht="75">
      <c r="A16" s="25" t="s">
        <v>164</v>
      </c>
      <c r="B16" s="25" t="s">
        <v>165</v>
      </c>
      <c r="C16" s="25" t="s">
        <v>166</v>
      </c>
      <c r="D16" s="25" t="s">
        <v>43</v>
      </c>
      <c r="E16" s="25" t="s">
        <v>167</v>
      </c>
      <c r="F16" s="25" t="s">
        <v>168</v>
      </c>
      <c r="G16" s="25" t="s">
        <v>169</v>
      </c>
    </row>
    <row r="17" spans="1:7" s="22" customFormat="1" ht="75">
      <c r="A17" s="25" t="s">
        <v>170</v>
      </c>
      <c r="B17" s="25" t="s">
        <v>171</v>
      </c>
      <c r="C17" s="25" t="s">
        <v>172</v>
      </c>
      <c r="D17" s="25" t="s">
        <v>43</v>
      </c>
      <c r="E17" s="25" t="s">
        <v>30</v>
      </c>
      <c r="F17" s="25" t="s">
        <v>173</v>
      </c>
      <c r="G17" s="25" t="s">
        <v>32</v>
      </c>
    </row>
    <row r="18" spans="1:7" s="22" customFormat="1" ht="75">
      <c r="A18" s="25" t="s">
        <v>174</v>
      </c>
      <c r="B18" s="25" t="s">
        <v>171</v>
      </c>
      <c r="C18" s="25" t="s">
        <v>175</v>
      </c>
      <c r="D18" s="25" t="s">
        <v>43</v>
      </c>
      <c r="E18" s="25" t="s">
        <v>176</v>
      </c>
      <c r="F18" s="25" t="s">
        <v>175</v>
      </c>
      <c r="G18" s="25" t="s">
        <v>32</v>
      </c>
    </row>
    <row r="19" spans="1:7" s="22" customFormat="1" ht="75">
      <c r="A19" s="25" t="s">
        <v>177</v>
      </c>
      <c r="B19" s="25" t="s">
        <v>165</v>
      </c>
      <c r="C19" s="25" t="s">
        <v>178</v>
      </c>
      <c r="D19" s="25" t="s">
        <v>43</v>
      </c>
      <c r="E19" s="25" t="s">
        <v>167</v>
      </c>
      <c r="F19" s="25" t="s">
        <v>179</v>
      </c>
      <c r="G19" s="25" t="s">
        <v>32</v>
      </c>
    </row>
    <row r="20" spans="1:7" s="22" customFormat="1" ht="75">
      <c r="A20" s="25" t="s">
        <v>244</v>
      </c>
      <c r="B20" s="25" t="s">
        <v>245</v>
      </c>
      <c r="C20" s="25" t="s">
        <v>246</v>
      </c>
      <c r="D20" s="25" t="s">
        <v>43</v>
      </c>
      <c r="E20" s="25" t="s">
        <v>247</v>
      </c>
      <c r="F20" s="25" t="s">
        <v>248</v>
      </c>
      <c r="G20" s="25" t="s">
        <v>249</v>
      </c>
    </row>
    <row r="21" spans="1:7" s="22" customFormat="1" ht="75">
      <c r="A21" s="25" t="s">
        <v>250</v>
      </c>
      <c r="B21" s="25" t="s">
        <v>251</v>
      </c>
      <c r="C21" s="25" t="s">
        <v>252</v>
      </c>
      <c r="D21" s="25" t="s">
        <v>43</v>
      </c>
      <c r="E21" s="25" t="s">
        <v>253</v>
      </c>
      <c r="F21" s="25" t="s">
        <v>254</v>
      </c>
      <c r="G21" s="25" t="s">
        <v>255</v>
      </c>
    </row>
    <row r="22" spans="1:7" s="22" customFormat="1" ht="75">
      <c r="A22" s="25" t="s">
        <v>256</v>
      </c>
      <c r="B22" s="25" t="s">
        <v>251</v>
      </c>
      <c r="C22" s="25" t="s">
        <v>257</v>
      </c>
      <c r="D22" s="25" t="s">
        <v>43</v>
      </c>
      <c r="E22" s="25" t="s">
        <v>253</v>
      </c>
      <c r="F22" s="25" t="s">
        <v>65</v>
      </c>
      <c r="G22" s="25" t="s">
        <v>255</v>
      </c>
    </row>
    <row r="23" spans="1:7" s="22" customFormat="1" ht="75">
      <c r="A23" s="25" t="s">
        <v>258</v>
      </c>
      <c r="B23" s="25" t="s">
        <v>259</v>
      </c>
      <c r="C23" s="25" t="s">
        <v>260</v>
      </c>
      <c r="D23" s="25" t="s">
        <v>43</v>
      </c>
      <c r="E23" s="25" t="s">
        <v>261</v>
      </c>
      <c r="F23" s="25" t="s">
        <v>262</v>
      </c>
      <c r="G23" s="25" t="s">
        <v>255</v>
      </c>
    </row>
    <row r="24" spans="1:7" s="22" customFormat="1" ht="75">
      <c r="A24" s="25" t="s">
        <v>263</v>
      </c>
      <c r="B24" s="25" t="s">
        <v>264</v>
      </c>
      <c r="C24" s="25" t="s">
        <v>265</v>
      </c>
      <c r="D24" s="25" t="s">
        <v>43</v>
      </c>
      <c r="E24" s="25" t="s">
        <v>266</v>
      </c>
      <c r="F24" s="25" t="s">
        <v>267</v>
      </c>
      <c r="G24" s="25" t="s">
        <v>268</v>
      </c>
    </row>
    <row r="25" spans="1:7" s="22" customFormat="1" ht="75">
      <c r="A25" s="25" t="s">
        <v>269</v>
      </c>
      <c r="B25" s="25" t="s">
        <v>270</v>
      </c>
      <c r="C25" s="25" t="s">
        <v>271</v>
      </c>
      <c r="D25" s="25" t="s">
        <v>43</v>
      </c>
      <c r="E25" s="25" t="s">
        <v>272</v>
      </c>
      <c r="F25" s="25" t="s">
        <v>262</v>
      </c>
      <c r="G25" s="25" t="s">
        <v>273</v>
      </c>
    </row>
    <row r="26" spans="1:7" s="22" customFormat="1" ht="75">
      <c r="A26" s="25" t="s">
        <v>274</v>
      </c>
      <c r="B26" s="25" t="s">
        <v>275</v>
      </c>
      <c r="C26" s="25" t="s">
        <v>276</v>
      </c>
      <c r="D26" s="25" t="s">
        <v>43</v>
      </c>
      <c r="E26" s="25" t="s">
        <v>272</v>
      </c>
      <c r="F26" s="25" t="s">
        <v>262</v>
      </c>
      <c r="G26" s="25" t="s">
        <v>277</v>
      </c>
    </row>
    <row r="27" spans="1:7" s="22" customFormat="1" ht="30">
      <c r="A27" s="25" t="s">
        <v>72</v>
      </c>
      <c r="B27" s="25" t="s">
        <v>73</v>
      </c>
      <c r="C27" s="25" t="s">
        <v>74</v>
      </c>
      <c r="D27" s="25" t="s">
        <v>32</v>
      </c>
      <c r="E27" s="25" t="s">
        <v>33</v>
      </c>
      <c r="F27" s="25" t="s">
        <v>75</v>
      </c>
      <c r="G27" s="25" t="s">
        <v>32</v>
      </c>
    </row>
    <row r="28" spans="1:7" s="22" customFormat="1" ht="30">
      <c r="A28" s="25" t="s">
        <v>448</v>
      </c>
      <c r="B28" s="25" t="s">
        <v>449</v>
      </c>
      <c r="C28" s="25" t="s">
        <v>450</v>
      </c>
      <c r="D28" s="25" t="s">
        <v>32</v>
      </c>
      <c r="E28" s="25" t="s">
        <v>33</v>
      </c>
      <c r="F28" s="25" t="s">
        <v>75</v>
      </c>
      <c r="G28" s="25" t="s">
        <v>451</v>
      </c>
    </row>
    <row r="29" spans="1:7" s="22" customFormat="1">
      <c r="A29" s="25" t="s">
        <v>76</v>
      </c>
      <c r="B29" s="25" t="s">
        <v>77</v>
      </c>
      <c r="C29" s="25" t="s">
        <v>78</v>
      </c>
      <c r="D29" s="25" t="s">
        <v>32</v>
      </c>
      <c r="E29" s="25" t="s">
        <v>33</v>
      </c>
      <c r="F29" s="25" t="s">
        <v>75</v>
      </c>
      <c r="G29" s="25" t="s">
        <v>32</v>
      </c>
    </row>
    <row r="30" spans="1:7" s="22" customFormat="1" ht="30">
      <c r="A30" s="25" t="s">
        <v>452</v>
      </c>
      <c r="B30" s="25" t="s">
        <v>453</v>
      </c>
      <c r="C30" s="25" t="s">
        <v>454</v>
      </c>
      <c r="D30" s="25" t="s">
        <v>32</v>
      </c>
      <c r="E30" s="25" t="s">
        <v>32</v>
      </c>
      <c r="F30" s="25" t="s">
        <v>75</v>
      </c>
      <c r="G30" s="25" t="s">
        <v>32</v>
      </c>
    </row>
    <row r="31" spans="1:7" s="22" customFormat="1" ht="30">
      <c r="A31" s="25" t="s">
        <v>88</v>
      </c>
      <c r="B31" s="25" t="s">
        <v>89</v>
      </c>
      <c r="C31" s="25" t="s">
        <v>90</v>
      </c>
      <c r="D31" s="25" t="s">
        <v>32</v>
      </c>
      <c r="E31" s="25" t="s">
        <v>33</v>
      </c>
      <c r="F31" s="25" t="s">
        <v>91</v>
      </c>
      <c r="G31" s="25" t="s">
        <v>32</v>
      </c>
    </row>
    <row r="32" spans="1:7" s="22" customFormat="1" ht="30">
      <c r="A32" s="25" t="s">
        <v>455</v>
      </c>
      <c r="B32" s="25" t="s">
        <v>456</v>
      </c>
      <c r="C32" s="25" t="s">
        <v>454</v>
      </c>
      <c r="D32" s="25" t="s">
        <v>32</v>
      </c>
      <c r="E32" s="25" t="s">
        <v>33</v>
      </c>
      <c r="F32" s="25" t="s">
        <v>75</v>
      </c>
      <c r="G32" s="25" t="s">
        <v>32</v>
      </c>
    </row>
    <row r="33" spans="1:7" s="22" customFormat="1" ht="75">
      <c r="A33" s="25" t="s">
        <v>40</v>
      </c>
      <c r="B33" s="25" t="s">
        <v>41</v>
      </c>
      <c r="C33" s="25" t="s">
        <v>42</v>
      </c>
      <c r="D33" s="25" t="s">
        <v>43</v>
      </c>
      <c r="E33" s="25" t="s">
        <v>44</v>
      </c>
      <c r="F33" s="25" t="s">
        <v>45</v>
      </c>
      <c r="G33" s="25" t="s">
        <v>46</v>
      </c>
    </row>
    <row r="34" spans="1:7" s="22" customFormat="1" ht="60">
      <c r="A34" s="25" t="s">
        <v>47</v>
      </c>
      <c r="B34" s="25" t="s">
        <v>48</v>
      </c>
      <c r="C34" s="25" t="s">
        <v>49</v>
      </c>
      <c r="D34" s="25" t="s">
        <v>32</v>
      </c>
      <c r="E34" s="25" t="s">
        <v>50</v>
      </c>
      <c r="F34" s="25" t="s">
        <v>51</v>
      </c>
      <c r="G34" s="25" t="s">
        <v>46</v>
      </c>
    </row>
    <row r="35" spans="1:7" s="22" customFormat="1" ht="30">
      <c r="A35" s="25" t="s">
        <v>483</v>
      </c>
      <c r="B35" s="25" t="s">
        <v>484</v>
      </c>
      <c r="C35" s="25" t="s">
        <v>49</v>
      </c>
      <c r="D35" s="25" t="s">
        <v>32</v>
      </c>
      <c r="E35" s="25" t="s">
        <v>32</v>
      </c>
      <c r="F35" s="25" t="s">
        <v>485</v>
      </c>
      <c r="G35" s="25" t="s">
        <v>46</v>
      </c>
    </row>
    <row r="36" spans="1:7" s="22" customFormat="1" ht="75">
      <c r="A36" s="25" t="s">
        <v>486</v>
      </c>
      <c r="B36" s="25" t="s">
        <v>487</v>
      </c>
      <c r="C36" s="25" t="s">
        <v>488</v>
      </c>
      <c r="D36" s="25" t="s">
        <v>43</v>
      </c>
      <c r="E36" s="25" t="s">
        <v>44</v>
      </c>
      <c r="F36" s="25" t="s">
        <v>489</v>
      </c>
      <c r="G36" s="25" t="s">
        <v>490</v>
      </c>
    </row>
    <row r="37" spans="1:7" s="22" customFormat="1" ht="75">
      <c r="A37" s="25" t="s">
        <v>1187</v>
      </c>
      <c r="B37" s="25" t="s">
        <v>52</v>
      </c>
      <c r="C37" s="25" t="s">
        <v>53</v>
      </c>
      <c r="D37" s="25" t="s">
        <v>43</v>
      </c>
      <c r="E37" s="25" t="s">
        <v>54</v>
      </c>
      <c r="F37" s="25" t="s">
        <v>55</v>
      </c>
      <c r="G37" s="25" t="s">
        <v>56</v>
      </c>
    </row>
    <row r="38" spans="1:7" s="22" customFormat="1" ht="75">
      <c r="A38" s="25" t="s">
        <v>566</v>
      </c>
      <c r="B38" s="25" t="s">
        <v>567</v>
      </c>
      <c r="C38" s="25" t="s">
        <v>568</v>
      </c>
      <c r="D38" s="25" t="s">
        <v>43</v>
      </c>
      <c r="E38" s="25" t="s">
        <v>569</v>
      </c>
      <c r="F38" s="25" t="s">
        <v>55</v>
      </c>
      <c r="G38" s="25" t="s">
        <v>570</v>
      </c>
    </row>
    <row r="39" spans="1:7" s="22" customFormat="1" ht="75">
      <c r="A39" s="25" t="s">
        <v>571</v>
      </c>
      <c r="B39" s="25" t="s">
        <v>572</v>
      </c>
      <c r="C39" s="25" t="s">
        <v>573</v>
      </c>
      <c r="D39" s="25" t="s">
        <v>43</v>
      </c>
      <c r="E39" s="25" t="s">
        <v>574</v>
      </c>
      <c r="F39" s="25" t="s">
        <v>55</v>
      </c>
      <c r="G39" s="25" t="s">
        <v>575</v>
      </c>
    </row>
    <row r="40" spans="1:7" s="22" customFormat="1" ht="75">
      <c r="A40" s="25" t="s">
        <v>576</v>
      </c>
      <c r="B40" s="25" t="s">
        <v>577</v>
      </c>
      <c r="C40" s="25" t="s">
        <v>578</v>
      </c>
      <c r="D40" s="25" t="s">
        <v>43</v>
      </c>
      <c r="E40" s="25" t="s">
        <v>579</v>
      </c>
      <c r="F40" s="25" t="s">
        <v>55</v>
      </c>
      <c r="G40" s="25" t="s">
        <v>580</v>
      </c>
    </row>
    <row r="41" spans="1:7" s="22" customFormat="1" ht="75">
      <c r="A41" s="25" t="s">
        <v>581</v>
      </c>
      <c r="B41" s="25" t="s">
        <v>567</v>
      </c>
      <c r="C41" s="25" t="s">
        <v>582</v>
      </c>
      <c r="D41" s="25" t="s">
        <v>43</v>
      </c>
      <c r="E41" s="25" t="s">
        <v>583</v>
      </c>
      <c r="F41" s="25" t="s">
        <v>55</v>
      </c>
      <c r="G41" s="25" t="s">
        <v>32</v>
      </c>
    </row>
    <row r="42" spans="1:7" s="22" customFormat="1" ht="75">
      <c r="A42" s="25" t="s">
        <v>584</v>
      </c>
      <c r="B42" s="25" t="s">
        <v>585</v>
      </c>
      <c r="C42" s="25" t="s">
        <v>586</v>
      </c>
      <c r="D42" s="25" t="s">
        <v>43</v>
      </c>
      <c r="E42" s="25" t="s">
        <v>32</v>
      </c>
      <c r="F42" s="25" t="s">
        <v>55</v>
      </c>
      <c r="G42" s="25" t="s">
        <v>587</v>
      </c>
    </row>
    <row r="43" spans="1:7" s="22" customFormat="1" ht="75">
      <c r="A43" s="25" t="s">
        <v>588</v>
      </c>
      <c r="B43" s="25" t="s">
        <v>589</v>
      </c>
      <c r="C43" s="25" t="s">
        <v>590</v>
      </c>
      <c r="D43" s="25" t="s">
        <v>43</v>
      </c>
      <c r="E43" s="25" t="s">
        <v>32</v>
      </c>
      <c r="F43" s="25" t="s">
        <v>55</v>
      </c>
      <c r="G43" s="25" t="s">
        <v>591</v>
      </c>
    </row>
    <row r="44" spans="1:7" s="22" customFormat="1" ht="75">
      <c r="A44" s="25" t="s">
        <v>592</v>
      </c>
      <c r="B44" s="25" t="s">
        <v>593</v>
      </c>
      <c r="C44" s="25" t="s">
        <v>594</v>
      </c>
      <c r="D44" s="25" t="s">
        <v>43</v>
      </c>
      <c r="E44" s="25" t="s">
        <v>32</v>
      </c>
      <c r="F44" s="25" t="s">
        <v>32</v>
      </c>
      <c r="G44" s="25" t="s">
        <v>32</v>
      </c>
    </row>
    <row r="45" spans="1:7" s="22" customFormat="1" ht="75">
      <c r="A45" s="25" t="s">
        <v>595</v>
      </c>
      <c r="B45" s="25" t="s">
        <v>596</v>
      </c>
      <c r="C45" s="25" t="s">
        <v>594</v>
      </c>
      <c r="D45" s="25" t="s">
        <v>43</v>
      </c>
      <c r="E45" s="25" t="s">
        <v>32</v>
      </c>
      <c r="F45" s="25" t="s">
        <v>55</v>
      </c>
      <c r="G45" s="25" t="s">
        <v>591</v>
      </c>
    </row>
    <row r="46" spans="1:7" s="22" customFormat="1" ht="45">
      <c r="A46" s="25" t="s">
        <v>597</v>
      </c>
      <c r="B46" s="25" t="s">
        <v>598</v>
      </c>
      <c r="C46" s="25" t="s">
        <v>599</v>
      </c>
      <c r="D46" s="25" t="s">
        <v>32</v>
      </c>
      <c r="E46" s="25" t="s">
        <v>32</v>
      </c>
      <c r="F46" s="25" t="s">
        <v>600</v>
      </c>
      <c r="G46" s="25" t="s">
        <v>601</v>
      </c>
    </row>
    <row r="47" spans="1:7" s="22" customFormat="1" ht="45">
      <c r="A47" s="25" t="s">
        <v>602</v>
      </c>
      <c r="B47" s="25" t="s">
        <v>603</v>
      </c>
      <c r="C47" s="25" t="s">
        <v>604</v>
      </c>
      <c r="D47" s="25" t="s">
        <v>32</v>
      </c>
      <c r="E47" s="25" t="s">
        <v>32</v>
      </c>
      <c r="F47" s="25" t="s">
        <v>605</v>
      </c>
      <c r="G47" s="25" t="s">
        <v>601</v>
      </c>
    </row>
    <row r="48" spans="1:7" s="22" customFormat="1" ht="75">
      <c r="A48" s="37" t="s">
        <v>1188</v>
      </c>
      <c r="B48" s="37" t="s">
        <v>1189</v>
      </c>
      <c r="C48" s="37" t="s">
        <v>1190</v>
      </c>
      <c r="D48" s="37" t="s">
        <v>43</v>
      </c>
      <c r="E48" s="37" t="s">
        <v>609</v>
      </c>
      <c r="F48" s="37" t="s">
        <v>1191</v>
      </c>
      <c r="G48" s="37" t="s">
        <v>1192</v>
      </c>
    </row>
    <row r="49" spans="1:9" s="22" customFormat="1" ht="75">
      <c r="A49" s="25" t="s">
        <v>606</v>
      </c>
      <c r="B49" s="25" t="s">
        <v>607</v>
      </c>
      <c r="C49" s="25" t="s">
        <v>608</v>
      </c>
      <c r="D49" s="25" t="s">
        <v>43</v>
      </c>
      <c r="E49" s="25" t="s">
        <v>609</v>
      </c>
      <c r="F49" s="25" t="s">
        <v>610</v>
      </c>
      <c r="G49" s="25" t="s">
        <v>611</v>
      </c>
    </row>
    <row r="50" spans="1:9" s="22" customFormat="1" ht="75">
      <c r="A50" s="25" t="s">
        <v>612</v>
      </c>
      <c r="B50" s="25" t="s">
        <v>613</v>
      </c>
      <c r="C50" s="25" t="s">
        <v>614</v>
      </c>
      <c r="D50" s="25" t="s">
        <v>43</v>
      </c>
      <c r="E50" s="25" t="s">
        <v>609</v>
      </c>
      <c r="F50" s="25" t="s">
        <v>615</v>
      </c>
      <c r="G50" s="25" t="s">
        <v>616</v>
      </c>
    </row>
    <row r="51" spans="1:9" s="22" customFormat="1" ht="75">
      <c r="A51" s="25" t="s">
        <v>57</v>
      </c>
      <c r="B51" s="25" t="s">
        <v>58</v>
      </c>
      <c r="C51" s="25" t="s">
        <v>59</v>
      </c>
      <c r="D51" s="25" t="s">
        <v>43</v>
      </c>
      <c r="E51" s="25" t="s">
        <v>60</v>
      </c>
      <c r="F51" s="25" t="s">
        <v>61</v>
      </c>
      <c r="G51" s="25" t="s">
        <v>32</v>
      </c>
    </row>
    <row r="52" spans="1:9" s="22" customFormat="1" ht="75">
      <c r="A52" s="25" t="s">
        <v>320</v>
      </c>
      <c r="B52" s="25" t="s">
        <v>617</v>
      </c>
      <c r="C52" s="25" t="s">
        <v>618</v>
      </c>
      <c r="D52" s="25" t="s">
        <v>43</v>
      </c>
      <c r="E52" s="25" t="s">
        <v>619</v>
      </c>
      <c r="F52" s="25" t="s">
        <v>55</v>
      </c>
      <c r="G52" s="25" t="s">
        <v>620</v>
      </c>
    </row>
    <row r="53" spans="1:9" s="22" customFormat="1" ht="45">
      <c r="A53" s="25" t="s">
        <v>621</v>
      </c>
      <c r="B53" s="25" t="s">
        <v>622</v>
      </c>
      <c r="C53" s="25" t="s">
        <v>623</v>
      </c>
      <c r="D53" s="25" t="s">
        <v>32</v>
      </c>
      <c r="E53" s="25" t="s">
        <v>32</v>
      </c>
      <c r="F53" s="25" t="s">
        <v>55</v>
      </c>
      <c r="G53" s="25" t="s">
        <v>32</v>
      </c>
    </row>
    <row r="54" spans="1:9" s="22" customFormat="1" ht="75">
      <c r="A54" s="25" t="s">
        <v>624</v>
      </c>
      <c r="B54" s="25" t="s">
        <v>625</v>
      </c>
      <c r="C54" s="25" t="s">
        <v>626</v>
      </c>
      <c r="D54" s="25" t="s">
        <v>43</v>
      </c>
      <c r="E54" s="25" t="s">
        <v>627</v>
      </c>
      <c r="F54" s="25" t="s">
        <v>65</v>
      </c>
      <c r="G54" s="25" t="s">
        <v>628</v>
      </c>
    </row>
    <row r="55" spans="1:9" s="22" customFormat="1" ht="75">
      <c r="A55" s="25" t="s">
        <v>86</v>
      </c>
      <c r="B55" s="25" t="s">
        <v>35</v>
      </c>
      <c r="C55" s="25" t="s">
        <v>87</v>
      </c>
      <c r="D55" s="25" t="s">
        <v>43</v>
      </c>
      <c r="E55" s="25" t="s">
        <v>64</v>
      </c>
      <c r="F55" s="25" t="s">
        <v>65</v>
      </c>
      <c r="G55" s="25" t="s">
        <v>66</v>
      </c>
    </row>
    <row r="56" spans="1:9" s="22" customFormat="1" ht="75">
      <c r="A56" s="25" t="s">
        <v>629</v>
      </c>
      <c r="B56" s="25" t="s">
        <v>35</v>
      </c>
      <c r="C56" s="25" t="s">
        <v>87</v>
      </c>
      <c r="D56" s="25" t="s">
        <v>43</v>
      </c>
      <c r="E56" s="25" t="s">
        <v>64</v>
      </c>
      <c r="F56" s="25" t="s">
        <v>65</v>
      </c>
      <c r="G56" s="25" t="s">
        <v>66</v>
      </c>
    </row>
    <row r="57" spans="1:9" s="22" customFormat="1" ht="75">
      <c r="A57" s="25" t="s">
        <v>630</v>
      </c>
      <c r="B57" s="25" t="s">
        <v>35</v>
      </c>
      <c r="C57" s="25" t="s">
        <v>87</v>
      </c>
      <c r="D57" s="25" t="s">
        <v>43</v>
      </c>
      <c r="E57" s="25" t="s">
        <v>64</v>
      </c>
      <c r="F57" s="25" t="s">
        <v>65</v>
      </c>
      <c r="G57" s="25" t="s">
        <v>66</v>
      </c>
    </row>
    <row r="58" spans="1:9" s="22" customFormat="1" ht="75">
      <c r="A58" s="25" t="s">
        <v>631</v>
      </c>
      <c r="B58" s="25" t="s">
        <v>63</v>
      </c>
      <c r="C58" s="25" t="s">
        <v>34</v>
      </c>
      <c r="D58" s="25" t="s">
        <v>43</v>
      </c>
      <c r="E58" s="25" t="s">
        <v>64</v>
      </c>
      <c r="F58" s="25" t="s">
        <v>65</v>
      </c>
      <c r="G58" s="25" t="s">
        <v>66</v>
      </c>
    </row>
    <row r="59" spans="1:9" s="22" customFormat="1" ht="75">
      <c r="A59" s="25" t="s">
        <v>632</v>
      </c>
      <c r="B59" s="25" t="s">
        <v>63</v>
      </c>
      <c r="C59" s="25" t="s">
        <v>34</v>
      </c>
      <c r="D59" s="25" t="s">
        <v>43</v>
      </c>
      <c r="E59" s="25" t="s">
        <v>64</v>
      </c>
      <c r="F59" s="25" t="s">
        <v>65</v>
      </c>
      <c r="G59" s="25" t="s">
        <v>66</v>
      </c>
    </row>
    <row r="60" spans="1:9" s="22" customFormat="1" ht="75">
      <c r="A60" s="25" t="s">
        <v>633</v>
      </c>
      <c r="B60" s="25" t="s">
        <v>35</v>
      </c>
      <c r="C60" s="25" t="s">
        <v>87</v>
      </c>
      <c r="D60" s="25" t="s">
        <v>43</v>
      </c>
      <c r="E60" s="25" t="s">
        <v>64</v>
      </c>
      <c r="F60" s="25" t="s">
        <v>65</v>
      </c>
      <c r="G60" s="25" t="s">
        <v>66</v>
      </c>
    </row>
    <row r="61" spans="1:9" s="22" customFormat="1" ht="75">
      <c r="A61" s="25" t="s">
        <v>62</v>
      </c>
      <c r="B61" s="25" t="s">
        <v>63</v>
      </c>
      <c r="C61" s="25" t="s">
        <v>34</v>
      </c>
      <c r="D61" s="25" t="s">
        <v>43</v>
      </c>
      <c r="E61" s="25" t="s">
        <v>64</v>
      </c>
      <c r="F61" s="25" t="s">
        <v>65</v>
      </c>
      <c r="G61" s="25" t="s">
        <v>66</v>
      </c>
    </row>
    <row r="62" spans="1:9" s="22" customFormat="1" ht="75">
      <c r="A62" s="25" t="s">
        <v>634</v>
      </c>
      <c r="B62" s="25" t="s">
        <v>63</v>
      </c>
      <c r="C62" s="25" t="s">
        <v>34</v>
      </c>
      <c r="D62" s="25" t="s">
        <v>43</v>
      </c>
      <c r="E62" s="25" t="s">
        <v>64</v>
      </c>
      <c r="F62" s="25" t="s">
        <v>65</v>
      </c>
      <c r="G62" s="25" t="s">
        <v>66</v>
      </c>
    </row>
    <row r="63" spans="1:9" s="22" customFormat="1" ht="75">
      <c r="A63" s="25" t="s">
        <v>635</v>
      </c>
      <c r="B63" s="25" t="s">
        <v>63</v>
      </c>
      <c r="C63" s="25" t="s">
        <v>34</v>
      </c>
      <c r="D63" s="25" t="s">
        <v>43</v>
      </c>
      <c r="E63" s="25" t="s">
        <v>64</v>
      </c>
      <c r="F63" s="25" t="s">
        <v>65</v>
      </c>
      <c r="G63" s="25" t="s">
        <v>66</v>
      </c>
    </row>
    <row r="64" spans="1:9">
      <c r="A64" s="24" t="s">
        <v>123</v>
      </c>
      <c r="B64" s="24" t="s">
        <v>124</v>
      </c>
      <c r="C64" s="24" t="s">
        <v>125</v>
      </c>
      <c r="D64" s="24" t="s">
        <v>32</v>
      </c>
      <c r="E64" s="24" t="s">
        <v>32</v>
      </c>
      <c r="F64" s="24" t="s">
        <v>32</v>
      </c>
      <c r="G64" s="24" t="s">
        <v>32</v>
      </c>
      <c r="I64" s="22"/>
    </row>
    <row r="65" spans="1:7">
      <c r="A65" s="24" t="s">
        <v>79</v>
      </c>
      <c r="B65" s="24" t="s">
        <v>80</v>
      </c>
      <c r="C65" s="24" t="s">
        <v>81</v>
      </c>
      <c r="D65" s="24" t="s">
        <v>82</v>
      </c>
      <c r="E65" s="24" t="s">
        <v>83</v>
      </c>
      <c r="F65" s="24" t="s">
        <v>84</v>
      </c>
      <c r="G65" s="24" t="s">
        <v>85</v>
      </c>
    </row>
    <row r="66" spans="1:7">
      <c r="A66" s="24" t="s">
        <v>636</v>
      </c>
      <c r="B66" s="24" t="s">
        <v>129</v>
      </c>
      <c r="C66" s="24" t="s">
        <v>130</v>
      </c>
      <c r="D66" s="24" t="s">
        <v>131</v>
      </c>
      <c r="E66" s="24" t="s">
        <v>131</v>
      </c>
      <c r="F66" s="24" t="s">
        <v>130</v>
      </c>
      <c r="G66" s="24" t="s">
        <v>131</v>
      </c>
    </row>
    <row r="67" spans="1:7">
      <c r="A67" s="24" t="s">
        <v>637</v>
      </c>
      <c r="B67" s="24" t="s">
        <v>129</v>
      </c>
      <c r="C67" s="24" t="s">
        <v>132</v>
      </c>
      <c r="D67" s="24" t="s">
        <v>131</v>
      </c>
      <c r="E67" s="24" t="s">
        <v>131</v>
      </c>
      <c r="F67" s="24" t="s">
        <v>132</v>
      </c>
      <c r="G67" s="24" t="s">
        <v>131</v>
      </c>
    </row>
    <row r="68" spans="1:7">
      <c r="A68" s="24" t="s">
        <v>638</v>
      </c>
      <c r="B68" s="24" t="s">
        <v>129</v>
      </c>
      <c r="C68" s="24" t="s">
        <v>133</v>
      </c>
      <c r="D68" s="24" t="s">
        <v>131</v>
      </c>
      <c r="E68" s="24" t="s">
        <v>131</v>
      </c>
      <c r="F68" s="24" t="s">
        <v>133</v>
      </c>
      <c r="G68" s="24" t="s">
        <v>131</v>
      </c>
    </row>
    <row r="69" spans="1:7">
      <c r="A69" s="24" t="s">
        <v>639</v>
      </c>
      <c r="B69" s="24" t="s">
        <v>129</v>
      </c>
      <c r="C69" s="24" t="s">
        <v>134</v>
      </c>
      <c r="D69" s="24" t="s">
        <v>131</v>
      </c>
      <c r="E69" s="24" t="s">
        <v>131</v>
      </c>
      <c r="F69" s="24" t="s">
        <v>134</v>
      </c>
      <c r="G69" s="24" t="s">
        <v>131</v>
      </c>
    </row>
    <row r="70" spans="1:7" ht="45">
      <c r="A70" s="24" t="s">
        <v>640</v>
      </c>
      <c r="B70" s="24" t="s">
        <v>129</v>
      </c>
      <c r="C70" s="24" t="s">
        <v>135</v>
      </c>
      <c r="D70" s="24" t="s">
        <v>131</v>
      </c>
      <c r="E70" s="24" t="s">
        <v>131</v>
      </c>
      <c r="F70" s="24" t="s">
        <v>135</v>
      </c>
      <c r="G70" s="24" t="s">
        <v>131</v>
      </c>
    </row>
    <row r="71" spans="1:7">
      <c r="A71" s="24" t="s">
        <v>641</v>
      </c>
      <c r="B71" s="24" t="s">
        <v>129</v>
      </c>
      <c r="C71" s="24" t="s">
        <v>136</v>
      </c>
      <c r="D71" s="24" t="s">
        <v>131</v>
      </c>
      <c r="E71" s="24" t="s">
        <v>131</v>
      </c>
      <c r="F71" s="24" t="s">
        <v>136</v>
      </c>
      <c r="G71" s="24" t="s">
        <v>131</v>
      </c>
    </row>
    <row r="72" spans="1:7">
      <c r="A72" s="24" t="s">
        <v>642</v>
      </c>
      <c r="B72" s="24" t="s">
        <v>129</v>
      </c>
      <c r="C72" s="24" t="s">
        <v>137</v>
      </c>
      <c r="D72" s="24" t="s">
        <v>131</v>
      </c>
      <c r="E72" s="24" t="s">
        <v>131</v>
      </c>
      <c r="F72" s="24" t="s">
        <v>137</v>
      </c>
      <c r="G72" s="24" t="s">
        <v>131</v>
      </c>
    </row>
    <row r="73" spans="1:7">
      <c r="A73" s="24" t="s">
        <v>643</v>
      </c>
      <c r="B73" s="24" t="s">
        <v>129</v>
      </c>
      <c r="C73" s="24" t="s">
        <v>138</v>
      </c>
      <c r="D73" s="24" t="s">
        <v>131</v>
      </c>
      <c r="E73" s="24" t="s">
        <v>131</v>
      </c>
      <c r="F73" s="24" t="s">
        <v>138</v>
      </c>
      <c r="G73" s="24" t="s">
        <v>131</v>
      </c>
    </row>
    <row r="74" spans="1:7" ht="30">
      <c r="A74" s="24" t="s">
        <v>644</v>
      </c>
      <c r="B74" s="24" t="s">
        <v>129</v>
      </c>
      <c r="C74" s="24" t="s">
        <v>139</v>
      </c>
      <c r="D74" s="24" t="s">
        <v>131</v>
      </c>
      <c r="E74" s="24" t="s">
        <v>131</v>
      </c>
      <c r="F74" s="24" t="s">
        <v>139</v>
      </c>
      <c r="G74" s="24" t="s">
        <v>131</v>
      </c>
    </row>
    <row r="75" spans="1:7" ht="30">
      <c r="A75" s="24" t="s">
        <v>645</v>
      </c>
      <c r="B75" s="24" t="s">
        <v>129</v>
      </c>
      <c r="C75" s="24" t="s">
        <v>140</v>
      </c>
      <c r="D75" s="24" t="s">
        <v>131</v>
      </c>
      <c r="E75" s="24" t="s">
        <v>131</v>
      </c>
      <c r="F75" s="24" t="s">
        <v>140</v>
      </c>
      <c r="G75" s="24" t="s">
        <v>131</v>
      </c>
    </row>
    <row r="76" spans="1:7">
      <c r="A76" s="24" t="s">
        <v>646</v>
      </c>
      <c r="B76" s="24" t="s">
        <v>129</v>
      </c>
      <c r="C76" s="24" t="s">
        <v>141</v>
      </c>
      <c r="D76" s="24" t="s">
        <v>131</v>
      </c>
      <c r="E76" s="24" t="s">
        <v>131</v>
      </c>
      <c r="F76" s="24" t="s">
        <v>141</v>
      </c>
      <c r="G76" s="24" t="s">
        <v>131</v>
      </c>
    </row>
    <row r="77" spans="1:7">
      <c r="A77" s="24" t="s">
        <v>647</v>
      </c>
      <c r="B77" s="24" t="s">
        <v>129</v>
      </c>
      <c r="C77" s="24" t="s">
        <v>142</v>
      </c>
      <c r="D77" s="24" t="s">
        <v>131</v>
      </c>
      <c r="E77" s="24" t="s">
        <v>131</v>
      </c>
      <c r="F77" s="24" t="s">
        <v>142</v>
      </c>
      <c r="G77" s="24" t="s">
        <v>131</v>
      </c>
    </row>
    <row r="78" spans="1:7" ht="30">
      <c r="A78" s="24" t="s">
        <v>648</v>
      </c>
      <c r="B78" s="24" t="s">
        <v>129</v>
      </c>
      <c r="C78" s="24" t="s">
        <v>143</v>
      </c>
      <c r="D78" s="24" t="s">
        <v>131</v>
      </c>
      <c r="E78" s="24" t="s">
        <v>131</v>
      </c>
      <c r="F78" s="24" t="s">
        <v>143</v>
      </c>
      <c r="G78" s="24" t="s">
        <v>131</v>
      </c>
    </row>
    <row r="79" spans="1:7" ht="120">
      <c r="A79" s="24" t="s">
        <v>649</v>
      </c>
      <c r="B79" s="24" t="s">
        <v>129</v>
      </c>
      <c r="C79" s="24" t="s">
        <v>144</v>
      </c>
      <c r="D79" s="24" t="s">
        <v>131</v>
      </c>
      <c r="E79" s="24" t="s">
        <v>131</v>
      </c>
      <c r="F79" s="24" t="s">
        <v>144</v>
      </c>
      <c r="G79" s="24" t="s">
        <v>131</v>
      </c>
    </row>
    <row r="80" spans="1:7" ht="45">
      <c r="A80" s="24" t="s">
        <v>650</v>
      </c>
      <c r="B80" s="24" t="s">
        <v>129</v>
      </c>
      <c r="C80" s="24" t="s">
        <v>145</v>
      </c>
      <c r="D80" s="24" t="s">
        <v>131</v>
      </c>
      <c r="E80" s="24" t="s">
        <v>131</v>
      </c>
      <c r="F80" s="24" t="s">
        <v>145</v>
      </c>
      <c r="G80" s="24" t="s">
        <v>131</v>
      </c>
    </row>
    <row r="81" spans="1:7">
      <c r="A81" s="24" t="s">
        <v>651</v>
      </c>
      <c r="B81" s="24" t="s">
        <v>146</v>
      </c>
      <c r="C81" s="24" t="s">
        <v>147</v>
      </c>
      <c r="D81" s="24" t="s">
        <v>131</v>
      </c>
      <c r="E81" s="24" t="s">
        <v>131</v>
      </c>
      <c r="F81" s="24" t="s">
        <v>147</v>
      </c>
      <c r="G81" s="24" t="s">
        <v>131</v>
      </c>
    </row>
    <row r="82" spans="1:7" ht="60">
      <c r="A82" s="24" t="s">
        <v>652</v>
      </c>
      <c r="B82" s="24" t="s">
        <v>146</v>
      </c>
      <c r="C82" s="24" t="s">
        <v>148</v>
      </c>
      <c r="D82" s="24" t="s">
        <v>131</v>
      </c>
      <c r="E82" s="24" t="s">
        <v>131</v>
      </c>
      <c r="F82" s="24" t="s">
        <v>148</v>
      </c>
      <c r="G82" s="24" t="s">
        <v>131</v>
      </c>
    </row>
    <row r="83" spans="1:7">
      <c r="A83" s="24" t="s">
        <v>653</v>
      </c>
      <c r="B83" s="24" t="s">
        <v>146</v>
      </c>
      <c r="C83" s="24" t="s">
        <v>149</v>
      </c>
      <c r="D83" s="24" t="s">
        <v>131</v>
      </c>
      <c r="E83" s="24" t="s">
        <v>131</v>
      </c>
      <c r="F83" s="24" t="s">
        <v>149</v>
      </c>
      <c r="G83" s="24" t="s">
        <v>131</v>
      </c>
    </row>
    <row r="84" spans="1:7">
      <c r="A84" s="24" t="s">
        <v>654</v>
      </c>
      <c r="B84" s="24" t="s">
        <v>146</v>
      </c>
      <c r="C84" s="24" t="s">
        <v>150</v>
      </c>
      <c r="D84" s="24" t="s">
        <v>131</v>
      </c>
      <c r="E84" s="24" t="s">
        <v>131</v>
      </c>
      <c r="F84" s="24" t="s">
        <v>150</v>
      </c>
      <c r="G84" s="24" t="s">
        <v>131</v>
      </c>
    </row>
    <row r="85" spans="1:7" ht="30">
      <c r="A85" s="24" t="s">
        <v>655</v>
      </c>
      <c r="B85" s="24" t="s">
        <v>164</v>
      </c>
      <c r="C85" s="24" t="s">
        <v>180</v>
      </c>
      <c r="D85" s="24" t="s">
        <v>131</v>
      </c>
      <c r="E85" s="24" t="s">
        <v>131</v>
      </c>
      <c r="F85" s="24" t="s">
        <v>180</v>
      </c>
      <c r="G85" s="24" t="s">
        <v>131</v>
      </c>
    </row>
    <row r="86" spans="1:7" ht="75">
      <c r="A86" s="24" t="s">
        <v>656</v>
      </c>
      <c r="B86" s="24" t="s">
        <v>164</v>
      </c>
      <c r="C86" s="24" t="s">
        <v>181</v>
      </c>
      <c r="D86" s="24" t="s">
        <v>131</v>
      </c>
      <c r="E86" s="24" t="s">
        <v>131</v>
      </c>
      <c r="F86" s="24" t="s">
        <v>181</v>
      </c>
      <c r="G86" s="24" t="s">
        <v>131</v>
      </c>
    </row>
    <row r="87" spans="1:7" ht="30">
      <c r="A87" s="24" t="s">
        <v>657</v>
      </c>
      <c r="B87" s="24" t="s">
        <v>164</v>
      </c>
      <c r="C87" s="24" t="s">
        <v>182</v>
      </c>
      <c r="D87" s="24" t="s">
        <v>131</v>
      </c>
      <c r="E87" s="24" t="s">
        <v>131</v>
      </c>
      <c r="F87" s="24" t="s">
        <v>182</v>
      </c>
      <c r="G87" s="24" t="s">
        <v>131</v>
      </c>
    </row>
    <row r="88" spans="1:7">
      <c r="A88" s="24" t="s">
        <v>658</v>
      </c>
      <c r="B88" s="24" t="s">
        <v>177</v>
      </c>
      <c r="C88" s="24" t="s">
        <v>183</v>
      </c>
      <c r="D88" s="24" t="s">
        <v>131</v>
      </c>
      <c r="E88" s="24" t="s">
        <v>183</v>
      </c>
      <c r="F88" s="24" t="s">
        <v>183</v>
      </c>
      <c r="G88" s="24" t="s">
        <v>131</v>
      </c>
    </row>
    <row r="89" spans="1:7">
      <c r="A89" s="24" t="s">
        <v>659</v>
      </c>
      <c r="B89" s="24" t="s">
        <v>177</v>
      </c>
      <c r="C89" s="24" t="s">
        <v>184</v>
      </c>
      <c r="D89" s="24" t="s">
        <v>131</v>
      </c>
      <c r="E89" s="24" t="s">
        <v>184</v>
      </c>
      <c r="F89" s="24" t="s">
        <v>184</v>
      </c>
      <c r="G89" s="24" t="s">
        <v>131</v>
      </c>
    </row>
    <row r="90" spans="1:7" ht="45">
      <c r="A90" s="24" t="s">
        <v>660</v>
      </c>
      <c r="B90" s="24" t="s">
        <v>177</v>
      </c>
      <c r="C90" s="24" t="s">
        <v>185</v>
      </c>
      <c r="D90" s="24" t="s">
        <v>131</v>
      </c>
      <c r="E90" s="24" t="s">
        <v>185</v>
      </c>
      <c r="F90" s="24" t="s">
        <v>185</v>
      </c>
      <c r="G90" s="24" t="s">
        <v>131</v>
      </c>
    </row>
    <row r="91" spans="1:7">
      <c r="A91" s="24" t="s">
        <v>661</v>
      </c>
      <c r="B91" s="24" t="s">
        <v>177</v>
      </c>
      <c r="C91" s="24" t="s">
        <v>186</v>
      </c>
      <c r="D91" s="24" t="s">
        <v>131</v>
      </c>
      <c r="E91" s="24" t="s">
        <v>186</v>
      </c>
      <c r="F91" s="24" t="s">
        <v>186</v>
      </c>
      <c r="G91" s="24" t="s">
        <v>131</v>
      </c>
    </row>
    <row r="92" spans="1:7" ht="30">
      <c r="A92" s="24" t="s">
        <v>662</v>
      </c>
      <c r="B92" s="24" t="s">
        <v>177</v>
      </c>
      <c r="C92" s="24" t="s">
        <v>187</v>
      </c>
      <c r="D92" s="24" t="s">
        <v>131</v>
      </c>
      <c r="E92" s="24" t="s">
        <v>187</v>
      </c>
      <c r="F92" s="24" t="s">
        <v>187</v>
      </c>
      <c r="G92" s="24" t="s">
        <v>131</v>
      </c>
    </row>
    <row r="93" spans="1:7" ht="135">
      <c r="A93" s="24" t="s">
        <v>663</v>
      </c>
      <c r="B93" s="24" t="s">
        <v>177</v>
      </c>
      <c r="C93" s="24" t="s">
        <v>188</v>
      </c>
      <c r="D93" s="24" t="s">
        <v>131</v>
      </c>
      <c r="E93" s="24" t="s">
        <v>188</v>
      </c>
      <c r="F93" s="24" t="s">
        <v>188</v>
      </c>
      <c r="G93" s="24" t="s">
        <v>131</v>
      </c>
    </row>
    <row r="94" spans="1:7" ht="45">
      <c r="A94" s="24" t="s">
        <v>664</v>
      </c>
      <c r="B94" s="24" t="s">
        <v>177</v>
      </c>
      <c r="C94" s="24" t="s">
        <v>189</v>
      </c>
      <c r="D94" s="24" t="s">
        <v>131</v>
      </c>
      <c r="E94" s="24" t="s">
        <v>189</v>
      </c>
      <c r="F94" s="24" t="s">
        <v>189</v>
      </c>
      <c r="G94" s="24" t="s">
        <v>131</v>
      </c>
    </row>
    <row r="95" spans="1:7" ht="30">
      <c r="A95" s="24" t="s">
        <v>665</v>
      </c>
      <c r="B95" s="24" t="s">
        <v>177</v>
      </c>
      <c r="C95" s="24" t="s">
        <v>190</v>
      </c>
      <c r="D95" s="24" t="s">
        <v>131</v>
      </c>
      <c r="E95" s="24" t="s">
        <v>190</v>
      </c>
      <c r="F95" s="24" t="s">
        <v>190</v>
      </c>
      <c r="G95" s="24" t="s">
        <v>131</v>
      </c>
    </row>
    <row r="96" spans="1:7">
      <c r="A96" s="24" t="s">
        <v>666</v>
      </c>
      <c r="B96" s="24" t="s">
        <v>177</v>
      </c>
      <c r="C96" s="24" t="s">
        <v>191</v>
      </c>
      <c r="D96" s="24" t="s">
        <v>131</v>
      </c>
      <c r="E96" s="24" t="s">
        <v>191</v>
      </c>
      <c r="F96" s="24" t="s">
        <v>191</v>
      </c>
      <c r="G96" s="24" t="s">
        <v>131</v>
      </c>
    </row>
    <row r="97" spans="1:7">
      <c r="A97" s="24" t="s">
        <v>667</v>
      </c>
      <c r="B97" s="24" t="s">
        <v>177</v>
      </c>
      <c r="C97" s="24" t="s">
        <v>192</v>
      </c>
      <c r="D97" s="24" t="s">
        <v>131</v>
      </c>
      <c r="E97" s="24" t="s">
        <v>192</v>
      </c>
      <c r="F97" s="24" t="s">
        <v>192</v>
      </c>
      <c r="G97" s="24" t="s">
        <v>131</v>
      </c>
    </row>
    <row r="98" spans="1:7" ht="60">
      <c r="A98" s="24" t="s">
        <v>668</v>
      </c>
      <c r="B98" s="24" t="s">
        <v>177</v>
      </c>
      <c r="C98" s="24" t="s">
        <v>193</v>
      </c>
      <c r="D98" s="24" t="s">
        <v>131</v>
      </c>
      <c r="E98" s="24" t="s">
        <v>193</v>
      </c>
      <c r="F98" s="24" t="s">
        <v>193</v>
      </c>
      <c r="G98" s="24" t="s">
        <v>131</v>
      </c>
    </row>
    <row r="99" spans="1:7">
      <c r="A99" s="24" t="s">
        <v>669</v>
      </c>
      <c r="B99" s="24" t="s">
        <v>194</v>
      </c>
      <c r="C99" s="24" t="s">
        <v>195</v>
      </c>
      <c r="D99" s="24" t="s">
        <v>131</v>
      </c>
      <c r="E99" s="24" t="s">
        <v>131</v>
      </c>
      <c r="F99" s="24" t="s">
        <v>195</v>
      </c>
      <c r="G99" s="24" t="s">
        <v>131</v>
      </c>
    </row>
    <row r="100" spans="1:7" ht="30">
      <c r="A100" s="24" t="s">
        <v>670</v>
      </c>
      <c r="B100" s="24" t="s">
        <v>194</v>
      </c>
      <c r="C100" s="24" t="s">
        <v>196</v>
      </c>
      <c r="D100" s="24" t="s">
        <v>131</v>
      </c>
      <c r="E100" s="24" t="s">
        <v>131</v>
      </c>
      <c r="F100" s="24" t="s">
        <v>196</v>
      </c>
      <c r="G100" s="24" t="s">
        <v>131</v>
      </c>
    </row>
    <row r="101" spans="1:7">
      <c r="A101" s="24" t="s">
        <v>671</v>
      </c>
      <c r="B101" s="24" t="s">
        <v>194</v>
      </c>
      <c r="C101" s="24" t="s">
        <v>197</v>
      </c>
      <c r="D101" s="24" t="s">
        <v>131</v>
      </c>
      <c r="E101" s="24" t="s">
        <v>131</v>
      </c>
      <c r="F101" s="24" t="s">
        <v>197</v>
      </c>
      <c r="G101" s="24" t="s">
        <v>131</v>
      </c>
    </row>
    <row r="102" spans="1:7">
      <c r="A102" s="24" t="s">
        <v>672</v>
      </c>
      <c r="B102" s="24" t="s">
        <v>194</v>
      </c>
      <c r="C102" s="24" t="s">
        <v>198</v>
      </c>
      <c r="D102" s="24" t="s">
        <v>131</v>
      </c>
      <c r="E102" s="24" t="s">
        <v>131</v>
      </c>
      <c r="F102" s="24" t="s">
        <v>198</v>
      </c>
      <c r="G102" s="24" t="s">
        <v>131</v>
      </c>
    </row>
    <row r="103" spans="1:7">
      <c r="A103" s="24" t="s">
        <v>673</v>
      </c>
      <c r="B103" s="24" t="s">
        <v>194</v>
      </c>
      <c r="C103" s="24" t="s">
        <v>199</v>
      </c>
      <c r="D103" s="24" t="s">
        <v>131</v>
      </c>
      <c r="E103" s="24" t="s">
        <v>131</v>
      </c>
      <c r="F103" s="24" t="s">
        <v>199</v>
      </c>
      <c r="G103" s="24" t="s">
        <v>131</v>
      </c>
    </row>
    <row r="104" spans="1:7" ht="30">
      <c r="A104" s="24" t="s">
        <v>674</v>
      </c>
      <c r="B104" s="24" t="s">
        <v>194</v>
      </c>
      <c r="C104" s="24" t="s">
        <v>200</v>
      </c>
      <c r="D104" s="24" t="s">
        <v>131</v>
      </c>
      <c r="E104" s="24" t="s">
        <v>131</v>
      </c>
      <c r="F104" s="24" t="s">
        <v>200</v>
      </c>
      <c r="G104" s="24" t="s">
        <v>131</v>
      </c>
    </row>
    <row r="105" spans="1:7">
      <c r="A105" s="24" t="s">
        <v>675</v>
      </c>
      <c r="B105" s="24" t="s">
        <v>194</v>
      </c>
      <c r="C105" s="24" t="s">
        <v>201</v>
      </c>
      <c r="D105" s="24" t="s">
        <v>131</v>
      </c>
      <c r="E105" s="24" t="s">
        <v>131</v>
      </c>
      <c r="F105" s="24" t="s">
        <v>201</v>
      </c>
      <c r="G105" s="24" t="s">
        <v>131</v>
      </c>
    </row>
    <row r="106" spans="1:7">
      <c r="A106" s="24" t="s">
        <v>676</v>
      </c>
      <c r="B106" s="24" t="s">
        <v>194</v>
      </c>
      <c r="C106" s="24" t="s">
        <v>202</v>
      </c>
      <c r="D106" s="24" t="s">
        <v>131</v>
      </c>
      <c r="E106" s="24" t="s">
        <v>131</v>
      </c>
      <c r="F106" s="24" t="s">
        <v>202</v>
      </c>
      <c r="G106" s="24" t="s">
        <v>131</v>
      </c>
    </row>
    <row r="107" spans="1:7" ht="30">
      <c r="A107" s="24" t="s">
        <v>677</v>
      </c>
      <c r="B107" s="24" t="s">
        <v>194</v>
      </c>
      <c r="C107" s="24" t="s">
        <v>203</v>
      </c>
      <c r="D107" s="24" t="s">
        <v>131</v>
      </c>
      <c r="E107" s="24" t="s">
        <v>131</v>
      </c>
      <c r="F107" s="24" t="s">
        <v>203</v>
      </c>
      <c r="G107" s="24" t="s">
        <v>131</v>
      </c>
    </row>
    <row r="108" spans="1:7" ht="30">
      <c r="A108" s="24" t="s">
        <v>678</v>
      </c>
      <c r="B108" s="24" t="s">
        <v>194</v>
      </c>
      <c r="C108" s="24" t="s">
        <v>204</v>
      </c>
      <c r="D108" s="24" t="s">
        <v>131</v>
      </c>
      <c r="E108" s="24" t="s">
        <v>131</v>
      </c>
      <c r="F108" s="24" t="s">
        <v>204</v>
      </c>
      <c r="G108" s="24" t="s">
        <v>131</v>
      </c>
    </row>
    <row r="109" spans="1:7" ht="30">
      <c r="A109" s="24" t="s">
        <v>679</v>
      </c>
      <c r="B109" s="24" t="s">
        <v>205</v>
      </c>
      <c r="C109" s="24" t="s">
        <v>206</v>
      </c>
      <c r="D109" s="24" t="s">
        <v>131</v>
      </c>
      <c r="E109" s="24" t="s">
        <v>131</v>
      </c>
      <c r="F109" s="24" t="s">
        <v>206</v>
      </c>
      <c r="G109" s="24" t="s">
        <v>131</v>
      </c>
    </row>
    <row r="110" spans="1:7" ht="30">
      <c r="A110" s="24" t="s">
        <v>680</v>
      </c>
      <c r="B110" s="24" t="s">
        <v>205</v>
      </c>
      <c r="C110" s="24" t="s">
        <v>207</v>
      </c>
      <c r="D110" s="24" t="s">
        <v>131</v>
      </c>
      <c r="E110" s="24" t="s">
        <v>131</v>
      </c>
      <c r="F110" s="24" t="s">
        <v>207</v>
      </c>
      <c r="G110" s="24" t="s">
        <v>131</v>
      </c>
    </row>
    <row r="111" spans="1:7" ht="45">
      <c r="A111" s="24" t="s">
        <v>681</v>
      </c>
      <c r="B111" s="24" t="s">
        <v>205</v>
      </c>
      <c r="C111" s="24" t="s">
        <v>208</v>
      </c>
      <c r="D111" s="24" t="s">
        <v>131</v>
      </c>
      <c r="E111" s="24" t="s">
        <v>131</v>
      </c>
      <c r="F111" s="24" t="s">
        <v>208</v>
      </c>
      <c r="G111" s="24" t="s">
        <v>131</v>
      </c>
    </row>
    <row r="112" spans="1:7">
      <c r="A112" s="24" t="s">
        <v>682</v>
      </c>
      <c r="B112" s="24" t="s">
        <v>205</v>
      </c>
      <c r="C112" s="24" t="s">
        <v>209</v>
      </c>
      <c r="D112" s="24" t="s">
        <v>131</v>
      </c>
      <c r="E112" s="24" t="s">
        <v>131</v>
      </c>
      <c r="F112" s="24" t="s">
        <v>209</v>
      </c>
      <c r="G112" s="24" t="s">
        <v>131</v>
      </c>
    </row>
    <row r="113" spans="1:7">
      <c r="A113" s="24" t="s">
        <v>683</v>
      </c>
      <c r="B113" s="24" t="s">
        <v>205</v>
      </c>
      <c r="C113" s="24" t="s">
        <v>210</v>
      </c>
      <c r="D113" s="24" t="s">
        <v>131</v>
      </c>
      <c r="E113" s="24" t="s">
        <v>131</v>
      </c>
      <c r="F113" s="24" t="s">
        <v>210</v>
      </c>
      <c r="G113" s="24" t="s">
        <v>131</v>
      </c>
    </row>
    <row r="114" spans="1:7">
      <c r="A114" s="24" t="s">
        <v>684</v>
      </c>
      <c r="B114" s="24" t="s">
        <v>205</v>
      </c>
      <c r="C114" s="24" t="s">
        <v>211</v>
      </c>
      <c r="D114" s="24" t="s">
        <v>131</v>
      </c>
      <c r="E114" s="24" t="s">
        <v>131</v>
      </c>
      <c r="F114" s="24" t="s">
        <v>211</v>
      </c>
      <c r="G114" s="24" t="s">
        <v>131</v>
      </c>
    </row>
    <row r="115" spans="1:7" ht="30">
      <c r="A115" s="24" t="s">
        <v>685</v>
      </c>
      <c r="B115" s="24" t="s">
        <v>205</v>
      </c>
      <c r="C115" s="24" t="s">
        <v>212</v>
      </c>
      <c r="D115" s="24" t="s">
        <v>131</v>
      </c>
      <c r="E115" s="24" t="s">
        <v>131</v>
      </c>
      <c r="F115" s="24" t="s">
        <v>212</v>
      </c>
      <c r="G115" s="24" t="s">
        <v>131</v>
      </c>
    </row>
    <row r="116" spans="1:7" ht="30">
      <c r="A116" s="24" t="s">
        <v>686</v>
      </c>
      <c r="B116" s="24" t="s">
        <v>205</v>
      </c>
      <c r="C116" s="24" t="s">
        <v>213</v>
      </c>
      <c r="D116" s="24" t="s">
        <v>131</v>
      </c>
      <c r="E116" s="24" t="s">
        <v>131</v>
      </c>
      <c r="F116" s="24" t="s">
        <v>213</v>
      </c>
      <c r="G116" s="24" t="s">
        <v>131</v>
      </c>
    </row>
    <row r="117" spans="1:7">
      <c r="A117" s="24" t="s">
        <v>687</v>
      </c>
      <c r="B117" s="24" t="s">
        <v>205</v>
      </c>
      <c r="C117" s="24" t="s">
        <v>214</v>
      </c>
      <c r="D117" s="24" t="s">
        <v>131</v>
      </c>
      <c r="E117" s="24" t="s">
        <v>131</v>
      </c>
      <c r="F117" s="24" t="s">
        <v>214</v>
      </c>
      <c r="G117" s="24" t="s">
        <v>131</v>
      </c>
    </row>
    <row r="118" spans="1:7" ht="45">
      <c r="A118" s="24" t="s">
        <v>688</v>
      </c>
      <c r="B118" s="24" t="s">
        <v>205</v>
      </c>
      <c r="C118" s="24" t="s">
        <v>215</v>
      </c>
      <c r="D118" s="24" t="s">
        <v>131</v>
      </c>
      <c r="E118" s="24" t="s">
        <v>131</v>
      </c>
      <c r="F118" s="24" t="s">
        <v>215</v>
      </c>
      <c r="G118" s="24" t="s">
        <v>131</v>
      </c>
    </row>
    <row r="119" spans="1:7" ht="30">
      <c r="A119" s="24" t="s">
        <v>689</v>
      </c>
      <c r="B119" s="24" t="s">
        <v>205</v>
      </c>
      <c r="C119" s="24" t="s">
        <v>216</v>
      </c>
      <c r="D119" s="24" t="s">
        <v>131</v>
      </c>
      <c r="E119" s="24" t="s">
        <v>131</v>
      </c>
      <c r="F119" s="24" t="s">
        <v>216</v>
      </c>
      <c r="G119" s="24" t="s">
        <v>131</v>
      </c>
    </row>
    <row r="120" spans="1:7">
      <c r="A120" s="24" t="s">
        <v>690</v>
      </c>
      <c r="B120" s="24" t="s">
        <v>205</v>
      </c>
      <c r="C120" s="24" t="s">
        <v>217</v>
      </c>
      <c r="D120" s="24" t="s">
        <v>131</v>
      </c>
      <c r="E120" s="24" t="s">
        <v>131</v>
      </c>
      <c r="F120" s="24" t="s">
        <v>217</v>
      </c>
      <c r="G120" s="24" t="s">
        <v>131</v>
      </c>
    </row>
    <row r="121" spans="1:7">
      <c r="A121" s="24" t="s">
        <v>691</v>
      </c>
      <c r="B121" s="24" t="s">
        <v>205</v>
      </c>
      <c r="C121" s="24" t="s">
        <v>218</v>
      </c>
      <c r="D121" s="24" t="s">
        <v>131</v>
      </c>
      <c r="E121" s="24" t="s">
        <v>131</v>
      </c>
      <c r="F121" s="24" t="s">
        <v>218</v>
      </c>
      <c r="G121" s="24" t="s">
        <v>131</v>
      </c>
    </row>
    <row r="122" spans="1:7" ht="30">
      <c r="A122" s="24" t="s">
        <v>692</v>
      </c>
      <c r="B122" s="24" t="s">
        <v>205</v>
      </c>
      <c r="C122" s="24" t="s">
        <v>219</v>
      </c>
      <c r="D122" s="24" t="s">
        <v>131</v>
      </c>
      <c r="E122" s="24" t="s">
        <v>131</v>
      </c>
      <c r="F122" s="24" t="s">
        <v>219</v>
      </c>
      <c r="G122" s="24" t="s">
        <v>131</v>
      </c>
    </row>
    <row r="123" spans="1:7">
      <c r="A123" s="24" t="s">
        <v>693</v>
      </c>
      <c r="B123" s="24" t="s">
        <v>205</v>
      </c>
      <c r="C123" s="24" t="s">
        <v>220</v>
      </c>
      <c r="D123" s="24" t="s">
        <v>131</v>
      </c>
      <c r="E123" s="24" t="s">
        <v>131</v>
      </c>
      <c r="F123" s="24" t="s">
        <v>220</v>
      </c>
      <c r="G123" s="24" t="s">
        <v>131</v>
      </c>
    </row>
    <row r="124" spans="1:7">
      <c r="A124" s="24" t="s">
        <v>694</v>
      </c>
      <c r="B124" s="24" t="s">
        <v>205</v>
      </c>
      <c r="C124" s="24" t="s">
        <v>221</v>
      </c>
      <c r="D124" s="24" t="s">
        <v>131</v>
      </c>
      <c r="E124" s="24" t="s">
        <v>131</v>
      </c>
      <c r="F124" s="24" t="s">
        <v>221</v>
      </c>
      <c r="G124" s="24" t="s">
        <v>131</v>
      </c>
    </row>
    <row r="125" spans="1:7" ht="90">
      <c r="A125" s="24" t="s">
        <v>695</v>
      </c>
      <c r="B125" s="24" t="s">
        <v>205</v>
      </c>
      <c r="C125" s="24" t="s">
        <v>222</v>
      </c>
      <c r="D125" s="24" t="s">
        <v>131</v>
      </c>
      <c r="E125" s="24" t="s">
        <v>131</v>
      </c>
      <c r="F125" s="24" t="s">
        <v>222</v>
      </c>
      <c r="G125" s="24" t="s">
        <v>131</v>
      </c>
    </row>
    <row r="126" spans="1:7" ht="60">
      <c r="A126" s="24" t="s">
        <v>696</v>
      </c>
      <c r="B126" s="24" t="s">
        <v>205</v>
      </c>
      <c r="C126" s="24" t="s">
        <v>223</v>
      </c>
      <c r="D126" s="24" t="s">
        <v>131</v>
      </c>
      <c r="E126" s="24" t="s">
        <v>131</v>
      </c>
      <c r="F126" s="24" t="s">
        <v>223</v>
      </c>
      <c r="G126" s="24" t="s">
        <v>131</v>
      </c>
    </row>
    <row r="127" spans="1:7">
      <c r="A127" s="24" t="s">
        <v>697</v>
      </c>
      <c r="B127" s="24" t="s">
        <v>224</v>
      </c>
      <c r="C127" s="24" t="s">
        <v>218</v>
      </c>
      <c r="D127" s="24" t="s">
        <v>131</v>
      </c>
      <c r="E127" s="24" t="s">
        <v>131</v>
      </c>
      <c r="F127" s="24" t="s">
        <v>218</v>
      </c>
      <c r="G127" s="24" t="s">
        <v>131</v>
      </c>
    </row>
    <row r="128" spans="1:7">
      <c r="A128" s="24" t="s">
        <v>698</v>
      </c>
      <c r="B128" s="24" t="s">
        <v>224</v>
      </c>
      <c r="C128" s="24" t="s">
        <v>225</v>
      </c>
      <c r="D128" s="24" t="s">
        <v>131</v>
      </c>
      <c r="E128" s="24" t="s">
        <v>131</v>
      </c>
      <c r="F128" s="24" t="s">
        <v>225</v>
      </c>
      <c r="G128" s="24" t="s">
        <v>131</v>
      </c>
    </row>
    <row r="129" spans="1:7">
      <c r="A129" s="24" t="s">
        <v>699</v>
      </c>
      <c r="B129" s="24" t="s">
        <v>224</v>
      </c>
      <c r="C129" s="24" t="s">
        <v>226</v>
      </c>
      <c r="D129" s="24" t="s">
        <v>131</v>
      </c>
      <c r="E129" s="24" t="s">
        <v>131</v>
      </c>
      <c r="F129" s="24" t="s">
        <v>226</v>
      </c>
      <c r="G129" s="24" t="s">
        <v>131</v>
      </c>
    </row>
    <row r="130" spans="1:7">
      <c r="A130" s="24" t="s">
        <v>700</v>
      </c>
      <c r="B130" s="24" t="s">
        <v>224</v>
      </c>
      <c r="C130" s="24" t="s">
        <v>227</v>
      </c>
      <c r="D130" s="24" t="s">
        <v>131</v>
      </c>
      <c r="E130" s="24" t="s">
        <v>131</v>
      </c>
      <c r="F130" s="24" t="s">
        <v>227</v>
      </c>
      <c r="G130" s="24" t="s">
        <v>131</v>
      </c>
    </row>
    <row r="131" spans="1:7" ht="45">
      <c r="A131" s="24" t="s">
        <v>701</v>
      </c>
      <c r="B131" s="24" t="s">
        <v>224</v>
      </c>
      <c r="C131" s="24" t="s">
        <v>228</v>
      </c>
      <c r="D131" s="24" t="s">
        <v>131</v>
      </c>
      <c r="E131" s="24" t="s">
        <v>131</v>
      </c>
      <c r="F131" s="24" t="s">
        <v>228</v>
      </c>
      <c r="G131" s="24" t="s">
        <v>131</v>
      </c>
    </row>
    <row r="132" spans="1:7">
      <c r="A132" s="24" t="s">
        <v>702</v>
      </c>
      <c r="B132" s="24" t="s">
        <v>224</v>
      </c>
      <c r="C132" s="24" t="s">
        <v>229</v>
      </c>
      <c r="D132" s="24" t="s">
        <v>131</v>
      </c>
      <c r="E132" s="24" t="s">
        <v>131</v>
      </c>
      <c r="F132" s="24" t="s">
        <v>229</v>
      </c>
      <c r="G132" s="24" t="s">
        <v>131</v>
      </c>
    </row>
    <row r="133" spans="1:7">
      <c r="A133" s="24" t="s">
        <v>703</v>
      </c>
      <c r="B133" s="24" t="s">
        <v>224</v>
      </c>
      <c r="C133" s="24" t="s">
        <v>230</v>
      </c>
      <c r="D133" s="24" t="s">
        <v>131</v>
      </c>
      <c r="E133" s="24" t="s">
        <v>131</v>
      </c>
      <c r="F133" s="24" t="s">
        <v>230</v>
      </c>
      <c r="G133" s="24" t="s">
        <v>131</v>
      </c>
    </row>
    <row r="134" spans="1:7" ht="45">
      <c r="A134" s="24" t="s">
        <v>704</v>
      </c>
      <c r="B134" s="24" t="s">
        <v>224</v>
      </c>
      <c r="C134" s="24" t="s">
        <v>231</v>
      </c>
      <c r="D134" s="24" t="s">
        <v>131</v>
      </c>
      <c r="E134" s="24" t="s">
        <v>131</v>
      </c>
      <c r="F134" s="24" t="s">
        <v>231</v>
      </c>
      <c r="G134" s="24" t="s">
        <v>131</v>
      </c>
    </row>
    <row r="135" spans="1:7" ht="45">
      <c r="A135" s="24" t="s">
        <v>705</v>
      </c>
      <c r="B135" s="24" t="s">
        <v>224</v>
      </c>
      <c r="C135" s="24" t="s">
        <v>232</v>
      </c>
      <c r="D135" s="24" t="s">
        <v>131</v>
      </c>
      <c r="E135" s="24" t="s">
        <v>131</v>
      </c>
      <c r="F135" s="24" t="s">
        <v>232</v>
      </c>
      <c r="G135" s="24" t="s">
        <v>131</v>
      </c>
    </row>
    <row r="136" spans="1:7">
      <c r="A136" s="24" t="s">
        <v>706</v>
      </c>
      <c r="B136" s="24" t="s">
        <v>224</v>
      </c>
      <c r="C136" s="24" t="s">
        <v>233</v>
      </c>
      <c r="D136" s="24" t="s">
        <v>131</v>
      </c>
      <c r="E136" s="24" t="s">
        <v>131</v>
      </c>
      <c r="F136" s="24" t="s">
        <v>233</v>
      </c>
      <c r="G136" s="24" t="s">
        <v>131</v>
      </c>
    </row>
    <row r="137" spans="1:7">
      <c r="A137" s="24" t="s">
        <v>707</v>
      </c>
      <c r="B137" s="24" t="s">
        <v>234</v>
      </c>
      <c r="C137" s="24" t="s">
        <v>235</v>
      </c>
      <c r="D137" s="24" t="s">
        <v>131</v>
      </c>
      <c r="E137" s="24" t="s">
        <v>131</v>
      </c>
      <c r="F137" s="24" t="s">
        <v>235</v>
      </c>
      <c r="G137" s="24" t="s">
        <v>131</v>
      </c>
    </row>
    <row r="138" spans="1:7">
      <c r="A138" s="24" t="s">
        <v>708</v>
      </c>
      <c r="B138" s="24" t="s">
        <v>234</v>
      </c>
      <c r="C138" s="24" t="s">
        <v>236</v>
      </c>
      <c r="D138" s="24" t="s">
        <v>131</v>
      </c>
      <c r="E138" s="24" t="s">
        <v>131</v>
      </c>
      <c r="F138" s="24" t="s">
        <v>236</v>
      </c>
      <c r="G138" s="24" t="s">
        <v>131</v>
      </c>
    </row>
    <row r="139" spans="1:7">
      <c r="A139" s="24" t="s">
        <v>709</v>
      </c>
      <c r="B139" s="24" t="s">
        <v>234</v>
      </c>
      <c r="C139" s="24" t="s">
        <v>237</v>
      </c>
      <c r="D139" s="24" t="s">
        <v>131</v>
      </c>
      <c r="E139" s="24" t="s">
        <v>131</v>
      </c>
      <c r="F139" s="24" t="s">
        <v>237</v>
      </c>
      <c r="G139" s="24" t="s">
        <v>131</v>
      </c>
    </row>
    <row r="140" spans="1:7">
      <c r="A140" s="24" t="s">
        <v>710</v>
      </c>
      <c r="B140" s="24" t="s">
        <v>234</v>
      </c>
      <c r="C140" s="24" t="s">
        <v>238</v>
      </c>
      <c r="D140" s="24" t="s">
        <v>131</v>
      </c>
      <c r="E140" s="24" t="s">
        <v>131</v>
      </c>
      <c r="F140" s="24" t="s">
        <v>238</v>
      </c>
      <c r="G140" s="24" t="s">
        <v>131</v>
      </c>
    </row>
    <row r="141" spans="1:7" ht="30">
      <c r="A141" s="24" t="s">
        <v>711</v>
      </c>
      <c r="B141" s="24" t="s">
        <v>234</v>
      </c>
      <c r="C141" s="24" t="s">
        <v>239</v>
      </c>
      <c r="D141" s="24" t="s">
        <v>131</v>
      </c>
      <c r="E141" s="24" t="s">
        <v>131</v>
      </c>
      <c r="F141" s="24" t="s">
        <v>239</v>
      </c>
      <c r="G141" s="24" t="s">
        <v>131</v>
      </c>
    </row>
    <row r="142" spans="1:7">
      <c r="A142" s="24" t="s">
        <v>712</v>
      </c>
      <c r="B142" s="24" t="s">
        <v>234</v>
      </c>
      <c r="C142" s="24" t="s">
        <v>240</v>
      </c>
      <c r="D142" s="24" t="s">
        <v>131</v>
      </c>
      <c r="E142" s="24" t="s">
        <v>131</v>
      </c>
      <c r="F142" s="24" t="s">
        <v>240</v>
      </c>
      <c r="G142" s="24" t="s">
        <v>131</v>
      </c>
    </row>
    <row r="143" spans="1:7" ht="30">
      <c r="A143" s="24" t="s">
        <v>713</v>
      </c>
      <c r="B143" s="24" t="s">
        <v>234</v>
      </c>
      <c r="C143" s="24" t="s">
        <v>241</v>
      </c>
      <c r="D143" s="24" t="s">
        <v>131</v>
      </c>
      <c r="E143" s="24" t="s">
        <v>131</v>
      </c>
      <c r="F143" s="24" t="s">
        <v>241</v>
      </c>
      <c r="G143" s="24" t="s">
        <v>131</v>
      </c>
    </row>
    <row r="144" spans="1:7">
      <c r="A144" s="24" t="s">
        <v>714</v>
      </c>
      <c r="B144" s="24" t="s">
        <v>234</v>
      </c>
      <c r="C144" s="24" t="s">
        <v>242</v>
      </c>
      <c r="D144" s="24" t="s">
        <v>131</v>
      </c>
      <c r="E144" s="24" t="s">
        <v>131</v>
      </c>
      <c r="F144" s="24" t="s">
        <v>242</v>
      </c>
      <c r="G144" s="24" t="s">
        <v>131</v>
      </c>
    </row>
    <row r="145" spans="1:7" ht="30">
      <c r="A145" s="24" t="s">
        <v>715</v>
      </c>
      <c r="B145" s="24" t="s">
        <v>234</v>
      </c>
      <c r="C145" s="24" t="s">
        <v>243</v>
      </c>
      <c r="D145" s="24" t="s">
        <v>131</v>
      </c>
      <c r="E145" s="24" t="s">
        <v>131</v>
      </c>
      <c r="F145" s="24" t="s">
        <v>243</v>
      </c>
      <c r="G145" s="24" t="s">
        <v>131</v>
      </c>
    </row>
    <row r="146" spans="1:7">
      <c r="A146" s="24" t="s">
        <v>716</v>
      </c>
      <c r="B146" s="24" t="s">
        <v>278</v>
      </c>
      <c r="C146" s="24" t="s">
        <v>279</v>
      </c>
      <c r="D146" s="24" t="s">
        <v>131</v>
      </c>
      <c r="E146" s="24" t="s">
        <v>131</v>
      </c>
      <c r="F146" s="24" t="s">
        <v>279</v>
      </c>
      <c r="G146" s="24" t="s">
        <v>131</v>
      </c>
    </row>
    <row r="147" spans="1:7" ht="30">
      <c r="A147" s="24" t="s">
        <v>717</v>
      </c>
      <c r="B147" s="24" t="s">
        <v>278</v>
      </c>
      <c r="C147" s="24" t="s">
        <v>280</v>
      </c>
      <c r="D147" s="24" t="s">
        <v>131</v>
      </c>
      <c r="E147" s="24" t="s">
        <v>131</v>
      </c>
      <c r="F147" s="24" t="s">
        <v>280</v>
      </c>
      <c r="G147" s="24" t="s">
        <v>131</v>
      </c>
    </row>
    <row r="148" spans="1:7">
      <c r="A148" s="24" t="s">
        <v>718</v>
      </c>
      <c r="B148" s="24" t="s">
        <v>278</v>
      </c>
      <c r="C148" s="24" t="s">
        <v>227</v>
      </c>
      <c r="D148" s="24" t="s">
        <v>131</v>
      </c>
      <c r="E148" s="24" t="s">
        <v>131</v>
      </c>
      <c r="F148" s="24" t="s">
        <v>227</v>
      </c>
      <c r="G148" s="24" t="s">
        <v>131</v>
      </c>
    </row>
    <row r="149" spans="1:7" ht="30">
      <c r="A149" s="24" t="s">
        <v>719</v>
      </c>
      <c r="B149" s="24" t="s">
        <v>278</v>
      </c>
      <c r="C149" s="24" t="s">
        <v>281</v>
      </c>
      <c r="D149" s="24" t="s">
        <v>131</v>
      </c>
      <c r="E149" s="24" t="s">
        <v>131</v>
      </c>
      <c r="F149" s="24" t="s">
        <v>281</v>
      </c>
      <c r="G149" s="24" t="s">
        <v>131</v>
      </c>
    </row>
    <row r="150" spans="1:7">
      <c r="A150" s="24" t="s">
        <v>720</v>
      </c>
      <c r="B150" s="24" t="s">
        <v>278</v>
      </c>
      <c r="C150" s="24" t="s">
        <v>282</v>
      </c>
      <c r="D150" s="24" t="s">
        <v>131</v>
      </c>
      <c r="E150" s="24" t="s">
        <v>131</v>
      </c>
      <c r="F150" s="24" t="s">
        <v>282</v>
      </c>
      <c r="G150" s="24" t="s">
        <v>131</v>
      </c>
    </row>
    <row r="151" spans="1:7">
      <c r="A151" s="24" t="s">
        <v>721</v>
      </c>
      <c r="B151" s="24" t="s">
        <v>278</v>
      </c>
      <c r="C151" s="24" t="s">
        <v>283</v>
      </c>
      <c r="D151" s="24" t="s">
        <v>131</v>
      </c>
      <c r="E151" s="24" t="s">
        <v>131</v>
      </c>
      <c r="F151" s="24" t="s">
        <v>283</v>
      </c>
      <c r="G151" s="24" t="s">
        <v>131</v>
      </c>
    </row>
    <row r="152" spans="1:7">
      <c r="A152" s="24" t="s">
        <v>722</v>
      </c>
      <c r="B152" s="24" t="s">
        <v>278</v>
      </c>
      <c r="C152" s="24" t="s">
        <v>284</v>
      </c>
      <c r="D152" s="24" t="s">
        <v>131</v>
      </c>
      <c r="E152" s="24" t="s">
        <v>131</v>
      </c>
      <c r="F152" s="24" t="s">
        <v>284</v>
      </c>
      <c r="G152" s="24" t="s">
        <v>131</v>
      </c>
    </row>
    <row r="153" spans="1:7">
      <c r="A153" s="24" t="s">
        <v>723</v>
      </c>
      <c r="B153" s="24" t="s">
        <v>278</v>
      </c>
      <c r="C153" s="24" t="s">
        <v>285</v>
      </c>
      <c r="D153" s="24" t="s">
        <v>131</v>
      </c>
      <c r="E153" s="24" t="s">
        <v>131</v>
      </c>
      <c r="F153" s="24" t="s">
        <v>285</v>
      </c>
      <c r="G153" s="24" t="s">
        <v>131</v>
      </c>
    </row>
    <row r="154" spans="1:7">
      <c r="A154" s="24" t="s">
        <v>724</v>
      </c>
      <c r="B154" s="24" t="s">
        <v>278</v>
      </c>
      <c r="C154" s="24" t="s">
        <v>286</v>
      </c>
      <c r="D154" s="24" t="s">
        <v>131</v>
      </c>
      <c r="E154" s="24" t="s">
        <v>131</v>
      </c>
      <c r="F154" s="24" t="s">
        <v>286</v>
      </c>
      <c r="G154" s="24" t="s">
        <v>131</v>
      </c>
    </row>
    <row r="155" spans="1:7" ht="30">
      <c r="A155" s="24" t="s">
        <v>725</v>
      </c>
      <c r="B155" s="24" t="s">
        <v>278</v>
      </c>
      <c r="C155" s="24" t="s">
        <v>287</v>
      </c>
      <c r="D155" s="24" t="s">
        <v>131</v>
      </c>
      <c r="E155" s="24" t="s">
        <v>131</v>
      </c>
      <c r="F155" s="24" t="s">
        <v>287</v>
      </c>
      <c r="G155" s="24" t="s">
        <v>131</v>
      </c>
    </row>
    <row r="156" spans="1:7" ht="45">
      <c r="A156" s="24" t="s">
        <v>726</v>
      </c>
      <c r="B156" s="24" t="s">
        <v>278</v>
      </c>
      <c r="C156" s="24" t="s">
        <v>288</v>
      </c>
      <c r="D156" s="24" t="s">
        <v>131</v>
      </c>
      <c r="E156" s="24" t="s">
        <v>131</v>
      </c>
      <c r="F156" s="24" t="s">
        <v>288</v>
      </c>
      <c r="G156" s="24" t="s">
        <v>131</v>
      </c>
    </row>
    <row r="157" spans="1:7">
      <c r="A157" s="24" t="s">
        <v>727</v>
      </c>
      <c r="B157" s="24" t="s">
        <v>278</v>
      </c>
      <c r="C157" s="24" t="s">
        <v>289</v>
      </c>
      <c r="D157" s="24" t="s">
        <v>131</v>
      </c>
      <c r="E157" s="24" t="s">
        <v>131</v>
      </c>
      <c r="F157" s="24" t="s">
        <v>289</v>
      </c>
      <c r="G157" s="24" t="s">
        <v>131</v>
      </c>
    </row>
    <row r="158" spans="1:7">
      <c r="A158" s="24" t="s">
        <v>728</v>
      </c>
      <c r="B158" s="24" t="s">
        <v>278</v>
      </c>
      <c r="C158" s="24" t="s">
        <v>290</v>
      </c>
      <c r="D158" s="24" t="s">
        <v>131</v>
      </c>
      <c r="E158" s="24" t="s">
        <v>131</v>
      </c>
      <c r="F158" s="24" t="s">
        <v>290</v>
      </c>
      <c r="G158" s="24" t="s">
        <v>131</v>
      </c>
    </row>
    <row r="159" spans="1:7" ht="30">
      <c r="A159" s="24" t="s">
        <v>729</v>
      </c>
      <c r="B159" s="24" t="s">
        <v>278</v>
      </c>
      <c r="C159" s="24" t="s">
        <v>291</v>
      </c>
      <c r="D159" s="24" t="s">
        <v>131</v>
      </c>
      <c r="E159" s="24" t="s">
        <v>131</v>
      </c>
      <c r="F159" s="24" t="s">
        <v>291</v>
      </c>
      <c r="G159" s="24" t="s">
        <v>131</v>
      </c>
    </row>
    <row r="160" spans="1:7" ht="30">
      <c r="A160" s="24" t="s">
        <v>730</v>
      </c>
      <c r="B160" s="24" t="s">
        <v>278</v>
      </c>
      <c r="C160" s="24" t="s">
        <v>292</v>
      </c>
      <c r="D160" s="24" t="s">
        <v>131</v>
      </c>
      <c r="E160" s="24" t="s">
        <v>131</v>
      </c>
      <c r="F160" s="24" t="s">
        <v>292</v>
      </c>
      <c r="G160" s="24" t="s">
        <v>131</v>
      </c>
    </row>
    <row r="161" spans="1:7" ht="30">
      <c r="A161" s="24" t="s">
        <v>731</v>
      </c>
      <c r="B161" s="24" t="s">
        <v>278</v>
      </c>
      <c r="C161" s="24" t="s">
        <v>293</v>
      </c>
      <c r="D161" s="24" t="s">
        <v>131</v>
      </c>
      <c r="E161" s="24" t="s">
        <v>131</v>
      </c>
      <c r="F161" s="24" t="s">
        <v>293</v>
      </c>
      <c r="G161" s="24" t="s">
        <v>131</v>
      </c>
    </row>
    <row r="162" spans="1:7" ht="30">
      <c r="A162" s="24" t="s">
        <v>732</v>
      </c>
      <c r="B162" s="24" t="s">
        <v>278</v>
      </c>
      <c r="C162" s="24" t="s">
        <v>294</v>
      </c>
      <c r="D162" s="24" t="s">
        <v>131</v>
      </c>
      <c r="E162" s="24" t="s">
        <v>131</v>
      </c>
      <c r="F162" s="24" t="s">
        <v>294</v>
      </c>
      <c r="G162" s="24" t="s">
        <v>131</v>
      </c>
    </row>
    <row r="163" spans="1:7">
      <c r="A163" s="24" t="s">
        <v>733</v>
      </c>
      <c r="B163" s="24" t="s">
        <v>278</v>
      </c>
      <c r="C163" s="24" t="s">
        <v>295</v>
      </c>
      <c r="D163" s="24" t="s">
        <v>131</v>
      </c>
      <c r="E163" s="24" t="s">
        <v>131</v>
      </c>
      <c r="F163" s="24" t="s">
        <v>295</v>
      </c>
      <c r="G163" s="24" t="s">
        <v>131</v>
      </c>
    </row>
    <row r="164" spans="1:7" ht="30">
      <c r="A164" s="24" t="s">
        <v>734</v>
      </c>
      <c r="B164" s="24" t="s">
        <v>278</v>
      </c>
      <c r="C164" s="24" t="s">
        <v>296</v>
      </c>
      <c r="D164" s="24" t="s">
        <v>131</v>
      </c>
      <c r="E164" s="24" t="s">
        <v>131</v>
      </c>
      <c r="F164" s="24" t="s">
        <v>296</v>
      </c>
      <c r="G164" s="24" t="s">
        <v>131</v>
      </c>
    </row>
    <row r="165" spans="1:7">
      <c r="A165" s="24" t="s">
        <v>735</v>
      </c>
      <c r="B165" s="24" t="s">
        <v>278</v>
      </c>
      <c r="C165" s="24" t="s">
        <v>297</v>
      </c>
      <c r="D165" s="24" t="s">
        <v>131</v>
      </c>
      <c r="E165" s="24" t="s">
        <v>131</v>
      </c>
      <c r="F165" s="24" t="s">
        <v>297</v>
      </c>
      <c r="G165" s="24" t="s">
        <v>131</v>
      </c>
    </row>
    <row r="166" spans="1:7">
      <c r="A166" s="24" t="s">
        <v>736</v>
      </c>
      <c r="B166" s="24" t="s">
        <v>278</v>
      </c>
      <c r="C166" s="24" t="s">
        <v>298</v>
      </c>
      <c r="D166" s="24" t="s">
        <v>131</v>
      </c>
      <c r="E166" s="24" t="s">
        <v>131</v>
      </c>
      <c r="F166" s="24" t="s">
        <v>298</v>
      </c>
      <c r="G166" s="24" t="s">
        <v>131</v>
      </c>
    </row>
    <row r="167" spans="1:7" ht="30">
      <c r="A167" s="24" t="s">
        <v>737</v>
      </c>
      <c r="B167" s="24" t="s">
        <v>278</v>
      </c>
      <c r="C167" s="24" t="s">
        <v>299</v>
      </c>
      <c r="D167" s="24" t="s">
        <v>131</v>
      </c>
      <c r="E167" s="24" t="s">
        <v>131</v>
      </c>
      <c r="F167" s="24" t="s">
        <v>299</v>
      </c>
      <c r="G167" s="24" t="s">
        <v>131</v>
      </c>
    </row>
    <row r="168" spans="1:7">
      <c r="A168" s="24" t="s">
        <v>738</v>
      </c>
      <c r="B168" s="24" t="s">
        <v>278</v>
      </c>
      <c r="C168" s="24" t="s">
        <v>300</v>
      </c>
      <c r="D168" s="24" t="s">
        <v>131</v>
      </c>
      <c r="E168" s="24" t="s">
        <v>131</v>
      </c>
      <c r="F168" s="24" t="s">
        <v>300</v>
      </c>
      <c r="G168" s="24" t="s">
        <v>131</v>
      </c>
    </row>
    <row r="169" spans="1:7">
      <c r="A169" s="24" t="s">
        <v>739</v>
      </c>
      <c r="B169" s="24" t="s">
        <v>301</v>
      </c>
      <c r="C169" s="24" t="s">
        <v>302</v>
      </c>
      <c r="D169" s="24" t="s">
        <v>131</v>
      </c>
      <c r="E169" s="24" t="s">
        <v>131</v>
      </c>
      <c r="F169" s="24" t="s">
        <v>302</v>
      </c>
      <c r="G169" s="24" t="s">
        <v>131</v>
      </c>
    </row>
    <row r="170" spans="1:7">
      <c r="A170" s="24" t="s">
        <v>740</v>
      </c>
      <c r="B170" s="24" t="s">
        <v>301</v>
      </c>
      <c r="C170" s="24" t="s">
        <v>303</v>
      </c>
      <c r="D170" s="24" t="s">
        <v>131</v>
      </c>
      <c r="E170" s="24" t="s">
        <v>131</v>
      </c>
      <c r="F170" s="24" t="s">
        <v>303</v>
      </c>
      <c r="G170" s="24" t="s">
        <v>131</v>
      </c>
    </row>
    <row r="171" spans="1:7" ht="30">
      <c r="A171" s="24" t="s">
        <v>741</v>
      </c>
      <c r="B171" s="24" t="s">
        <v>301</v>
      </c>
      <c r="C171" s="24" t="s">
        <v>207</v>
      </c>
      <c r="D171" s="24" t="s">
        <v>131</v>
      </c>
      <c r="E171" s="24" t="s">
        <v>131</v>
      </c>
      <c r="F171" s="24" t="s">
        <v>207</v>
      </c>
      <c r="G171" s="24" t="s">
        <v>131</v>
      </c>
    </row>
    <row r="172" spans="1:7">
      <c r="A172" s="24" t="s">
        <v>742</v>
      </c>
      <c r="B172" s="24" t="s">
        <v>301</v>
      </c>
      <c r="C172" s="24" t="s">
        <v>304</v>
      </c>
      <c r="D172" s="24" t="s">
        <v>131</v>
      </c>
      <c r="E172" s="24" t="s">
        <v>131</v>
      </c>
      <c r="F172" s="24" t="s">
        <v>304</v>
      </c>
      <c r="G172" s="24" t="s">
        <v>131</v>
      </c>
    </row>
    <row r="173" spans="1:7">
      <c r="A173" s="24" t="s">
        <v>743</v>
      </c>
      <c r="B173" s="24" t="s">
        <v>301</v>
      </c>
      <c r="C173" s="24" t="s">
        <v>305</v>
      </c>
      <c r="D173" s="24" t="s">
        <v>131</v>
      </c>
      <c r="E173" s="24" t="s">
        <v>131</v>
      </c>
      <c r="F173" s="24" t="s">
        <v>305</v>
      </c>
      <c r="G173" s="24" t="s">
        <v>131</v>
      </c>
    </row>
    <row r="174" spans="1:7">
      <c r="A174" s="24" t="s">
        <v>744</v>
      </c>
      <c r="B174" s="24" t="s">
        <v>301</v>
      </c>
      <c r="C174" s="24" t="s">
        <v>306</v>
      </c>
      <c r="D174" s="24" t="s">
        <v>131</v>
      </c>
      <c r="E174" s="24" t="s">
        <v>131</v>
      </c>
      <c r="F174" s="24" t="s">
        <v>306</v>
      </c>
      <c r="G174" s="24" t="s">
        <v>131</v>
      </c>
    </row>
    <row r="175" spans="1:7">
      <c r="A175" s="24" t="s">
        <v>745</v>
      </c>
      <c r="B175" s="24" t="s">
        <v>301</v>
      </c>
      <c r="C175" s="24" t="s">
        <v>307</v>
      </c>
      <c r="D175" s="24" t="s">
        <v>131</v>
      </c>
      <c r="E175" s="24" t="s">
        <v>131</v>
      </c>
      <c r="F175" s="24" t="s">
        <v>307</v>
      </c>
      <c r="G175" s="24" t="s">
        <v>131</v>
      </c>
    </row>
    <row r="176" spans="1:7">
      <c r="A176" s="24" t="s">
        <v>746</v>
      </c>
      <c r="B176" s="24" t="s">
        <v>301</v>
      </c>
      <c r="C176" s="24" t="s">
        <v>308</v>
      </c>
      <c r="D176" s="24" t="s">
        <v>131</v>
      </c>
      <c r="E176" s="24" t="s">
        <v>131</v>
      </c>
      <c r="F176" s="24" t="s">
        <v>308</v>
      </c>
      <c r="G176" s="24" t="s">
        <v>131</v>
      </c>
    </row>
    <row r="177" spans="1:7">
      <c r="A177" s="24" t="s">
        <v>747</v>
      </c>
      <c r="B177" s="24" t="s">
        <v>301</v>
      </c>
      <c r="C177" s="24" t="s">
        <v>309</v>
      </c>
      <c r="D177" s="24" t="s">
        <v>131</v>
      </c>
      <c r="E177" s="24" t="s">
        <v>131</v>
      </c>
      <c r="F177" s="24" t="s">
        <v>309</v>
      </c>
      <c r="G177" s="24" t="s">
        <v>131</v>
      </c>
    </row>
    <row r="178" spans="1:7">
      <c r="A178" s="24" t="s">
        <v>748</v>
      </c>
      <c r="B178" s="24" t="s">
        <v>310</v>
      </c>
      <c r="C178" s="24" t="s">
        <v>210</v>
      </c>
      <c r="D178" s="24" t="s">
        <v>131</v>
      </c>
      <c r="E178" s="24" t="s">
        <v>131</v>
      </c>
      <c r="F178" s="24" t="s">
        <v>210</v>
      </c>
      <c r="G178" s="24" t="s">
        <v>131</v>
      </c>
    </row>
    <row r="179" spans="1:7">
      <c r="A179" s="24" t="s">
        <v>749</v>
      </c>
      <c r="B179" s="24" t="s">
        <v>310</v>
      </c>
      <c r="C179" s="24" t="s">
        <v>311</v>
      </c>
      <c r="D179" s="24" t="s">
        <v>131</v>
      </c>
      <c r="E179" s="24" t="s">
        <v>131</v>
      </c>
      <c r="F179" s="24" t="s">
        <v>311</v>
      </c>
      <c r="G179" s="24" t="s">
        <v>131</v>
      </c>
    </row>
    <row r="180" spans="1:7">
      <c r="A180" s="24" t="s">
        <v>750</v>
      </c>
      <c r="B180" s="24" t="s">
        <v>310</v>
      </c>
      <c r="C180" s="24" t="s">
        <v>312</v>
      </c>
      <c r="D180" s="24" t="s">
        <v>131</v>
      </c>
      <c r="E180" s="24" t="s">
        <v>131</v>
      </c>
      <c r="F180" s="24" t="s">
        <v>312</v>
      </c>
      <c r="G180" s="24" t="s">
        <v>131</v>
      </c>
    </row>
    <row r="181" spans="1:7">
      <c r="A181" s="24" t="s">
        <v>751</v>
      </c>
      <c r="B181" s="24" t="s">
        <v>310</v>
      </c>
      <c r="C181" s="24" t="s">
        <v>313</v>
      </c>
      <c r="D181" s="24" t="s">
        <v>131</v>
      </c>
      <c r="E181" s="24" t="s">
        <v>131</v>
      </c>
      <c r="F181" s="24" t="s">
        <v>313</v>
      </c>
      <c r="G181" s="24" t="s">
        <v>131</v>
      </c>
    </row>
    <row r="182" spans="1:7" ht="30">
      <c r="A182" s="24" t="s">
        <v>752</v>
      </c>
      <c r="B182" s="24" t="s">
        <v>310</v>
      </c>
      <c r="C182" s="24" t="s">
        <v>314</v>
      </c>
      <c r="D182" s="24" t="s">
        <v>131</v>
      </c>
      <c r="E182" s="24" t="s">
        <v>131</v>
      </c>
      <c r="F182" s="24" t="s">
        <v>314</v>
      </c>
      <c r="G182" s="24" t="s">
        <v>131</v>
      </c>
    </row>
    <row r="183" spans="1:7">
      <c r="A183" s="24" t="s">
        <v>753</v>
      </c>
      <c r="B183" s="24" t="s">
        <v>310</v>
      </c>
      <c r="C183" s="24" t="s">
        <v>315</v>
      </c>
      <c r="D183" s="24" t="s">
        <v>131</v>
      </c>
      <c r="E183" s="24" t="s">
        <v>131</v>
      </c>
      <c r="F183" s="24" t="s">
        <v>315</v>
      </c>
      <c r="G183" s="24" t="s">
        <v>131</v>
      </c>
    </row>
    <row r="184" spans="1:7" ht="90">
      <c r="A184" s="24" t="s">
        <v>754</v>
      </c>
      <c r="B184" s="24" t="s">
        <v>310</v>
      </c>
      <c r="C184" s="24" t="s">
        <v>316</v>
      </c>
      <c r="D184" s="24" t="s">
        <v>131</v>
      </c>
      <c r="E184" s="24" t="s">
        <v>131</v>
      </c>
      <c r="F184" s="24" t="s">
        <v>316</v>
      </c>
      <c r="G184" s="24" t="s">
        <v>131</v>
      </c>
    </row>
    <row r="185" spans="1:7" ht="60">
      <c r="A185" s="24" t="s">
        <v>755</v>
      </c>
      <c r="B185" s="24" t="s">
        <v>310</v>
      </c>
      <c r="C185" s="24" t="s">
        <v>317</v>
      </c>
      <c r="D185" s="24" t="s">
        <v>131</v>
      </c>
      <c r="E185" s="24" t="s">
        <v>131</v>
      </c>
      <c r="F185" s="24" t="s">
        <v>317</v>
      </c>
      <c r="G185" s="24" t="s">
        <v>131</v>
      </c>
    </row>
    <row r="186" spans="1:7" ht="45">
      <c r="A186" s="24" t="s">
        <v>756</v>
      </c>
      <c r="B186" s="24" t="s">
        <v>310</v>
      </c>
      <c r="C186" s="24" t="s">
        <v>318</v>
      </c>
      <c r="D186" s="24" t="s">
        <v>131</v>
      </c>
      <c r="E186" s="24" t="s">
        <v>131</v>
      </c>
      <c r="F186" s="24" t="s">
        <v>318</v>
      </c>
      <c r="G186" s="24" t="s">
        <v>131</v>
      </c>
    </row>
    <row r="187" spans="1:7">
      <c r="A187" s="24" t="s">
        <v>757</v>
      </c>
      <c r="B187" s="24" t="s">
        <v>310</v>
      </c>
      <c r="C187" s="24" t="s">
        <v>319</v>
      </c>
      <c r="D187" s="24" t="s">
        <v>131</v>
      </c>
      <c r="E187" s="24" t="s">
        <v>131</v>
      </c>
      <c r="F187" s="24" t="s">
        <v>319</v>
      </c>
      <c r="G187" s="24" t="s">
        <v>131</v>
      </c>
    </row>
    <row r="188" spans="1:7">
      <c r="A188" s="24" t="s">
        <v>758</v>
      </c>
      <c r="B188" s="24" t="s">
        <v>310</v>
      </c>
      <c r="C188" s="24" t="s">
        <v>320</v>
      </c>
      <c r="D188" s="24" t="s">
        <v>131</v>
      </c>
      <c r="E188" s="24" t="s">
        <v>131</v>
      </c>
      <c r="F188" s="24" t="s">
        <v>320</v>
      </c>
      <c r="G188" s="24" t="s">
        <v>131</v>
      </c>
    </row>
    <row r="189" spans="1:7">
      <c r="A189" s="24" t="s">
        <v>759</v>
      </c>
      <c r="B189" s="24" t="s">
        <v>310</v>
      </c>
      <c r="C189" s="24" t="s">
        <v>321</v>
      </c>
      <c r="D189" s="24" t="s">
        <v>131</v>
      </c>
      <c r="E189" s="24" t="s">
        <v>131</v>
      </c>
      <c r="F189" s="24" t="s">
        <v>321</v>
      </c>
      <c r="G189" s="24" t="s">
        <v>131</v>
      </c>
    </row>
    <row r="190" spans="1:7">
      <c r="A190" s="24" t="s">
        <v>760</v>
      </c>
      <c r="B190" s="24" t="s">
        <v>310</v>
      </c>
      <c r="C190" s="24" t="s">
        <v>322</v>
      </c>
      <c r="D190" s="24" t="s">
        <v>131</v>
      </c>
      <c r="E190" s="24" t="s">
        <v>131</v>
      </c>
      <c r="F190" s="24" t="s">
        <v>322</v>
      </c>
      <c r="G190" s="24" t="s">
        <v>131</v>
      </c>
    </row>
    <row r="191" spans="1:7" ht="45">
      <c r="A191" s="24" t="s">
        <v>761</v>
      </c>
      <c r="B191" s="24" t="s">
        <v>310</v>
      </c>
      <c r="C191" s="24" t="s">
        <v>323</v>
      </c>
      <c r="D191" s="24" t="s">
        <v>131</v>
      </c>
      <c r="E191" s="24" t="s">
        <v>131</v>
      </c>
      <c r="F191" s="24" t="s">
        <v>323</v>
      </c>
      <c r="G191" s="24" t="s">
        <v>131</v>
      </c>
    </row>
    <row r="192" spans="1:7" ht="45">
      <c r="A192" s="24" t="s">
        <v>762</v>
      </c>
      <c r="B192" s="24" t="s">
        <v>324</v>
      </c>
      <c r="C192" s="24" t="s">
        <v>325</v>
      </c>
      <c r="D192" s="24" t="s">
        <v>131</v>
      </c>
      <c r="E192" s="24" t="s">
        <v>131</v>
      </c>
      <c r="F192" s="24" t="s">
        <v>325</v>
      </c>
      <c r="G192" s="24" t="s">
        <v>131</v>
      </c>
    </row>
    <row r="193" spans="1:7">
      <c r="A193" s="24" t="s">
        <v>763</v>
      </c>
      <c r="B193" s="24" t="s">
        <v>324</v>
      </c>
      <c r="C193" s="24" t="s">
        <v>218</v>
      </c>
      <c r="D193" s="24" t="s">
        <v>131</v>
      </c>
      <c r="E193" s="24" t="s">
        <v>131</v>
      </c>
      <c r="F193" s="24" t="s">
        <v>218</v>
      </c>
      <c r="G193" s="24" t="s">
        <v>131</v>
      </c>
    </row>
    <row r="194" spans="1:7">
      <c r="A194" s="24" t="s">
        <v>764</v>
      </c>
      <c r="B194" s="24" t="s">
        <v>324</v>
      </c>
      <c r="C194" s="24" t="s">
        <v>326</v>
      </c>
      <c r="D194" s="24" t="s">
        <v>131</v>
      </c>
      <c r="E194" s="24" t="s">
        <v>131</v>
      </c>
      <c r="F194" s="24" t="s">
        <v>326</v>
      </c>
      <c r="G194" s="24" t="s">
        <v>131</v>
      </c>
    </row>
    <row r="195" spans="1:7">
      <c r="A195" s="24" t="s">
        <v>765</v>
      </c>
      <c r="B195" s="24" t="s">
        <v>324</v>
      </c>
      <c r="C195" s="24" t="s">
        <v>327</v>
      </c>
      <c r="D195" s="24" t="s">
        <v>131</v>
      </c>
      <c r="E195" s="24" t="s">
        <v>131</v>
      </c>
      <c r="F195" s="24" t="s">
        <v>327</v>
      </c>
      <c r="G195" s="24" t="s">
        <v>131</v>
      </c>
    </row>
    <row r="196" spans="1:7">
      <c r="A196" s="24" t="s">
        <v>766</v>
      </c>
      <c r="B196" s="24" t="s">
        <v>324</v>
      </c>
      <c r="C196" s="24" t="s">
        <v>328</v>
      </c>
      <c r="D196" s="24" t="s">
        <v>131</v>
      </c>
      <c r="E196" s="24" t="s">
        <v>131</v>
      </c>
      <c r="F196" s="24" t="s">
        <v>328</v>
      </c>
      <c r="G196" s="24" t="s">
        <v>131</v>
      </c>
    </row>
    <row r="197" spans="1:7">
      <c r="A197" s="24" t="s">
        <v>767</v>
      </c>
      <c r="B197" s="24" t="s">
        <v>324</v>
      </c>
      <c r="C197" s="24" t="s">
        <v>329</v>
      </c>
      <c r="D197" s="24" t="s">
        <v>131</v>
      </c>
      <c r="E197" s="24" t="s">
        <v>131</v>
      </c>
      <c r="F197" s="24" t="s">
        <v>329</v>
      </c>
      <c r="G197" s="24" t="s">
        <v>131</v>
      </c>
    </row>
    <row r="198" spans="1:7">
      <c r="A198" s="24" t="s">
        <v>768</v>
      </c>
      <c r="B198" s="24" t="s">
        <v>324</v>
      </c>
      <c r="C198" s="24" t="s">
        <v>321</v>
      </c>
      <c r="D198" s="24" t="s">
        <v>131</v>
      </c>
      <c r="E198" s="24" t="s">
        <v>131</v>
      </c>
      <c r="F198" s="24" t="s">
        <v>321</v>
      </c>
      <c r="G198" s="24" t="s">
        <v>131</v>
      </c>
    </row>
    <row r="199" spans="1:7">
      <c r="A199" s="24" t="s">
        <v>769</v>
      </c>
      <c r="B199" s="24" t="s">
        <v>324</v>
      </c>
      <c r="C199" s="24" t="s">
        <v>322</v>
      </c>
      <c r="D199" s="24" t="s">
        <v>131</v>
      </c>
      <c r="E199" s="24" t="s">
        <v>131</v>
      </c>
      <c r="F199" s="24" t="s">
        <v>322</v>
      </c>
      <c r="G199" s="24" t="s">
        <v>131</v>
      </c>
    </row>
    <row r="200" spans="1:7">
      <c r="A200" s="24" t="s">
        <v>770</v>
      </c>
      <c r="B200" s="24" t="s">
        <v>330</v>
      </c>
      <c r="C200" s="24" t="s">
        <v>331</v>
      </c>
      <c r="D200" s="24" t="s">
        <v>131</v>
      </c>
      <c r="E200" s="24" t="s">
        <v>131</v>
      </c>
      <c r="F200" s="24" t="s">
        <v>331</v>
      </c>
      <c r="G200" s="24" t="s">
        <v>131</v>
      </c>
    </row>
    <row r="201" spans="1:7">
      <c r="A201" s="24" t="s">
        <v>771</v>
      </c>
      <c r="B201" s="24" t="s">
        <v>330</v>
      </c>
      <c r="C201" s="24" t="s">
        <v>332</v>
      </c>
      <c r="D201" s="24" t="s">
        <v>131</v>
      </c>
      <c r="E201" s="24" t="s">
        <v>131</v>
      </c>
      <c r="F201" s="24" t="s">
        <v>332</v>
      </c>
      <c r="G201" s="24" t="s">
        <v>131</v>
      </c>
    </row>
    <row r="202" spans="1:7">
      <c r="A202" s="24" t="s">
        <v>772</v>
      </c>
      <c r="B202" s="24" t="s">
        <v>330</v>
      </c>
      <c r="C202" s="24" t="s">
        <v>333</v>
      </c>
      <c r="D202" s="24" t="s">
        <v>131</v>
      </c>
      <c r="E202" s="24" t="s">
        <v>131</v>
      </c>
      <c r="F202" s="24" t="s">
        <v>333</v>
      </c>
      <c r="G202" s="24" t="s">
        <v>131</v>
      </c>
    </row>
    <row r="203" spans="1:7">
      <c r="A203" s="24" t="s">
        <v>773</v>
      </c>
      <c r="B203" s="24" t="s">
        <v>330</v>
      </c>
      <c r="C203" s="24" t="s">
        <v>334</v>
      </c>
      <c r="D203" s="24" t="s">
        <v>131</v>
      </c>
      <c r="E203" s="24" t="s">
        <v>131</v>
      </c>
      <c r="F203" s="24" t="s">
        <v>334</v>
      </c>
      <c r="G203" s="24" t="s">
        <v>131</v>
      </c>
    </row>
    <row r="204" spans="1:7">
      <c r="A204" s="24" t="s">
        <v>774</v>
      </c>
      <c r="B204" s="24" t="s">
        <v>330</v>
      </c>
      <c r="C204" s="24" t="s">
        <v>335</v>
      </c>
      <c r="D204" s="24" t="s">
        <v>131</v>
      </c>
      <c r="E204" s="24" t="s">
        <v>131</v>
      </c>
      <c r="F204" s="24" t="s">
        <v>335</v>
      </c>
      <c r="G204" s="24" t="s">
        <v>131</v>
      </c>
    </row>
    <row r="205" spans="1:7">
      <c r="A205" s="24" t="s">
        <v>775</v>
      </c>
      <c r="B205" s="24" t="s">
        <v>330</v>
      </c>
      <c r="C205" s="24" t="s">
        <v>336</v>
      </c>
      <c r="D205" s="24" t="s">
        <v>131</v>
      </c>
      <c r="E205" s="24" t="s">
        <v>131</v>
      </c>
      <c r="F205" s="24" t="s">
        <v>336</v>
      </c>
      <c r="G205" s="24" t="s">
        <v>131</v>
      </c>
    </row>
    <row r="206" spans="1:7">
      <c r="A206" s="24" t="s">
        <v>776</v>
      </c>
      <c r="B206" s="24" t="s">
        <v>330</v>
      </c>
      <c r="C206" s="24" t="s">
        <v>337</v>
      </c>
      <c r="D206" s="24" t="s">
        <v>131</v>
      </c>
      <c r="E206" s="24" t="s">
        <v>131</v>
      </c>
      <c r="F206" s="24" t="s">
        <v>337</v>
      </c>
      <c r="G206" s="24" t="s">
        <v>131</v>
      </c>
    </row>
    <row r="207" spans="1:7" ht="30">
      <c r="A207" s="24" t="s">
        <v>777</v>
      </c>
      <c r="B207" s="24" t="s">
        <v>330</v>
      </c>
      <c r="C207" s="24" t="s">
        <v>338</v>
      </c>
      <c r="D207" s="24" t="s">
        <v>131</v>
      </c>
      <c r="E207" s="24" t="s">
        <v>131</v>
      </c>
      <c r="F207" s="24" t="s">
        <v>338</v>
      </c>
      <c r="G207" s="24" t="s">
        <v>131</v>
      </c>
    </row>
    <row r="208" spans="1:7" ht="45">
      <c r="A208" s="24" t="s">
        <v>778</v>
      </c>
      <c r="B208" s="24" t="s">
        <v>330</v>
      </c>
      <c r="C208" s="24" t="s">
        <v>339</v>
      </c>
      <c r="D208" s="24" t="s">
        <v>131</v>
      </c>
      <c r="E208" s="24" t="s">
        <v>131</v>
      </c>
      <c r="F208" s="24" t="s">
        <v>339</v>
      </c>
      <c r="G208" s="24" t="s">
        <v>131</v>
      </c>
    </row>
    <row r="209" spans="1:7">
      <c r="A209" s="24" t="s">
        <v>779</v>
      </c>
      <c r="B209" s="24" t="s">
        <v>330</v>
      </c>
      <c r="C209" s="24" t="s">
        <v>289</v>
      </c>
      <c r="D209" s="24" t="s">
        <v>131</v>
      </c>
      <c r="E209" s="24" t="s">
        <v>131</v>
      </c>
      <c r="F209" s="24" t="s">
        <v>289</v>
      </c>
      <c r="G209" s="24" t="s">
        <v>131</v>
      </c>
    </row>
    <row r="210" spans="1:7">
      <c r="A210" s="24" t="s">
        <v>780</v>
      </c>
      <c r="B210" s="24" t="s">
        <v>330</v>
      </c>
      <c r="C210" s="24" t="s">
        <v>321</v>
      </c>
      <c r="D210" s="24" t="s">
        <v>131</v>
      </c>
      <c r="E210" s="24" t="s">
        <v>131</v>
      </c>
      <c r="F210" s="24" t="s">
        <v>321</v>
      </c>
      <c r="G210" s="24" t="s">
        <v>131</v>
      </c>
    </row>
    <row r="211" spans="1:7">
      <c r="A211" s="24" t="s">
        <v>781</v>
      </c>
      <c r="B211" s="24" t="s">
        <v>330</v>
      </c>
      <c r="C211" s="24" t="s">
        <v>340</v>
      </c>
      <c r="D211" s="24" t="s">
        <v>131</v>
      </c>
      <c r="E211" s="24" t="s">
        <v>131</v>
      </c>
      <c r="F211" s="24" t="s">
        <v>340</v>
      </c>
      <c r="G211" s="24" t="s">
        <v>131</v>
      </c>
    </row>
    <row r="212" spans="1:7" ht="30">
      <c r="A212" s="24" t="s">
        <v>782</v>
      </c>
      <c r="B212" s="24" t="s">
        <v>341</v>
      </c>
      <c r="C212" s="24" t="s">
        <v>207</v>
      </c>
      <c r="D212" s="24" t="s">
        <v>131</v>
      </c>
      <c r="E212" s="24" t="s">
        <v>131</v>
      </c>
      <c r="F212" s="24" t="s">
        <v>207</v>
      </c>
      <c r="G212" s="24" t="s">
        <v>131</v>
      </c>
    </row>
    <row r="213" spans="1:7">
      <c r="A213" s="24" t="s">
        <v>783</v>
      </c>
      <c r="B213" s="24" t="s">
        <v>341</v>
      </c>
      <c r="C213" s="24" t="s">
        <v>342</v>
      </c>
      <c r="D213" s="24" t="s">
        <v>131</v>
      </c>
      <c r="E213" s="24" t="s">
        <v>131</v>
      </c>
      <c r="F213" s="24" t="s">
        <v>342</v>
      </c>
      <c r="G213" s="24" t="s">
        <v>131</v>
      </c>
    </row>
    <row r="214" spans="1:7" ht="45">
      <c r="A214" s="24" t="s">
        <v>784</v>
      </c>
      <c r="B214" s="24" t="s">
        <v>341</v>
      </c>
      <c r="C214" s="24" t="s">
        <v>343</v>
      </c>
      <c r="D214" s="24" t="s">
        <v>131</v>
      </c>
      <c r="E214" s="24" t="s">
        <v>131</v>
      </c>
      <c r="F214" s="24" t="s">
        <v>343</v>
      </c>
      <c r="G214" s="24" t="s">
        <v>131</v>
      </c>
    </row>
    <row r="215" spans="1:7">
      <c r="A215" s="24" t="s">
        <v>785</v>
      </c>
      <c r="B215" s="24" t="s">
        <v>341</v>
      </c>
      <c r="C215" s="24" t="s">
        <v>344</v>
      </c>
      <c r="D215" s="24" t="s">
        <v>131</v>
      </c>
      <c r="E215" s="24" t="s">
        <v>131</v>
      </c>
      <c r="F215" s="24" t="s">
        <v>344</v>
      </c>
      <c r="G215" s="24" t="s">
        <v>131</v>
      </c>
    </row>
    <row r="216" spans="1:7" ht="30">
      <c r="A216" s="24" t="s">
        <v>786</v>
      </c>
      <c r="B216" s="24" t="s">
        <v>341</v>
      </c>
      <c r="C216" s="24" t="s">
        <v>338</v>
      </c>
      <c r="D216" s="24" t="s">
        <v>131</v>
      </c>
      <c r="E216" s="24" t="s">
        <v>131</v>
      </c>
      <c r="F216" s="24" t="s">
        <v>338</v>
      </c>
      <c r="G216" s="24" t="s">
        <v>131</v>
      </c>
    </row>
    <row r="217" spans="1:7">
      <c r="A217" s="24" t="s">
        <v>787</v>
      </c>
      <c r="B217" s="24" t="s">
        <v>341</v>
      </c>
      <c r="C217" s="24" t="s">
        <v>345</v>
      </c>
      <c r="D217" s="24" t="s">
        <v>131</v>
      </c>
      <c r="E217" s="24" t="s">
        <v>131</v>
      </c>
      <c r="F217" s="24" t="s">
        <v>345</v>
      </c>
      <c r="G217" s="24" t="s">
        <v>131</v>
      </c>
    </row>
    <row r="218" spans="1:7">
      <c r="A218" s="24" t="s">
        <v>788</v>
      </c>
      <c r="B218" s="24" t="s">
        <v>341</v>
      </c>
      <c r="C218" s="24" t="s">
        <v>346</v>
      </c>
      <c r="D218" s="24" t="s">
        <v>131</v>
      </c>
      <c r="E218" s="24" t="s">
        <v>131</v>
      </c>
      <c r="F218" s="24" t="s">
        <v>346</v>
      </c>
      <c r="G218" s="24" t="s">
        <v>131</v>
      </c>
    </row>
    <row r="219" spans="1:7" ht="30">
      <c r="A219" s="24" t="s">
        <v>789</v>
      </c>
      <c r="B219" s="24" t="s">
        <v>341</v>
      </c>
      <c r="C219" s="24" t="s">
        <v>347</v>
      </c>
      <c r="D219" s="24" t="s">
        <v>131</v>
      </c>
      <c r="E219" s="24" t="s">
        <v>131</v>
      </c>
      <c r="F219" s="24" t="s">
        <v>347</v>
      </c>
      <c r="G219" s="24" t="s">
        <v>131</v>
      </c>
    </row>
    <row r="220" spans="1:7">
      <c r="A220" s="24" t="s">
        <v>790</v>
      </c>
      <c r="B220" s="24" t="s">
        <v>341</v>
      </c>
      <c r="C220" s="24" t="s">
        <v>348</v>
      </c>
      <c r="D220" s="24" t="s">
        <v>131</v>
      </c>
      <c r="E220" s="24" t="s">
        <v>131</v>
      </c>
      <c r="F220" s="24" t="s">
        <v>348</v>
      </c>
      <c r="G220" s="24" t="s">
        <v>131</v>
      </c>
    </row>
    <row r="221" spans="1:7" ht="45">
      <c r="A221" s="24" t="s">
        <v>791</v>
      </c>
      <c r="B221" s="24" t="s">
        <v>341</v>
      </c>
      <c r="C221" s="24" t="s">
        <v>349</v>
      </c>
      <c r="D221" s="24" t="s">
        <v>131</v>
      </c>
      <c r="E221" s="24" t="s">
        <v>131</v>
      </c>
      <c r="F221" s="24" t="s">
        <v>349</v>
      </c>
      <c r="G221" s="24" t="s">
        <v>131</v>
      </c>
    </row>
    <row r="222" spans="1:7">
      <c r="A222" s="24" t="s">
        <v>792</v>
      </c>
      <c r="B222" s="24" t="s">
        <v>341</v>
      </c>
      <c r="C222" s="24" t="s">
        <v>350</v>
      </c>
      <c r="D222" s="24" t="s">
        <v>131</v>
      </c>
      <c r="E222" s="24" t="s">
        <v>131</v>
      </c>
      <c r="F222" s="24" t="s">
        <v>350</v>
      </c>
      <c r="G222" s="24" t="s">
        <v>131</v>
      </c>
    </row>
    <row r="223" spans="1:7">
      <c r="A223" s="24" t="s">
        <v>793</v>
      </c>
      <c r="B223" s="24" t="s">
        <v>341</v>
      </c>
      <c r="C223" s="24" t="s">
        <v>322</v>
      </c>
      <c r="D223" s="24" t="s">
        <v>131</v>
      </c>
      <c r="E223" s="24" t="s">
        <v>131</v>
      </c>
      <c r="F223" s="24" t="s">
        <v>322</v>
      </c>
      <c r="G223" s="24" t="s">
        <v>131</v>
      </c>
    </row>
    <row r="224" spans="1:7">
      <c r="A224" s="24" t="s">
        <v>794</v>
      </c>
      <c r="B224" s="24" t="s">
        <v>341</v>
      </c>
      <c r="C224" s="24" t="s">
        <v>351</v>
      </c>
      <c r="D224" s="24" t="s">
        <v>131</v>
      </c>
      <c r="E224" s="24" t="s">
        <v>131</v>
      </c>
      <c r="F224" s="24" t="s">
        <v>351</v>
      </c>
      <c r="G224" s="24" t="s">
        <v>131</v>
      </c>
    </row>
    <row r="225" spans="1:7">
      <c r="A225" s="24" t="s">
        <v>795</v>
      </c>
      <c r="B225" s="24" t="s">
        <v>352</v>
      </c>
      <c r="C225" s="24" t="s">
        <v>147</v>
      </c>
      <c r="D225" s="24" t="s">
        <v>131</v>
      </c>
      <c r="E225" s="24" t="s">
        <v>131</v>
      </c>
      <c r="F225" s="24" t="s">
        <v>147</v>
      </c>
      <c r="G225" s="24" t="s">
        <v>131</v>
      </c>
    </row>
    <row r="226" spans="1:7">
      <c r="A226" s="24" t="s">
        <v>796</v>
      </c>
      <c r="B226" s="24" t="s">
        <v>352</v>
      </c>
      <c r="C226" s="24" t="s">
        <v>149</v>
      </c>
      <c r="D226" s="24" t="s">
        <v>131</v>
      </c>
      <c r="E226" s="24" t="s">
        <v>131</v>
      </c>
      <c r="F226" s="24" t="s">
        <v>149</v>
      </c>
      <c r="G226" s="24" t="s">
        <v>131</v>
      </c>
    </row>
    <row r="227" spans="1:7">
      <c r="A227" s="24" t="s">
        <v>797</v>
      </c>
      <c r="B227" s="24" t="s">
        <v>352</v>
      </c>
      <c r="C227" s="24" t="s">
        <v>353</v>
      </c>
      <c r="D227" s="24" t="s">
        <v>131</v>
      </c>
      <c r="E227" s="24" t="s">
        <v>131</v>
      </c>
      <c r="F227" s="24" t="s">
        <v>353</v>
      </c>
      <c r="G227" s="24" t="s">
        <v>131</v>
      </c>
    </row>
    <row r="228" spans="1:7">
      <c r="A228" s="24" t="s">
        <v>798</v>
      </c>
      <c r="B228" s="24" t="s">
        <v>354</v>
      </c>
      <c r="C228" s="24" t="s">
        <v>355</v>
      </c>
      <c r="D228" s="24" t="s">
        <v>131</v>
      </c>
      <c r="E228" s="24" t="s">
        <v>131</v>
      </c>
      <c r="F228" s="24" t="s">
        <v>355</v>
      </c>
      <c r="G228" s="24" t="s">
        <v>131</v>
      </c>
    </row>
    <row r="229" spans="1:7">
      <c r="A229" s="24" t="s">
        <v>799</v>
      </c>
      <c r="B229" s="24" t="s">
        <v>354</v>
      </c>
      <c r="C229" s="24" t="s">
        <v>356</v>
      </c>
      <c r="D229" s="24" t="s">
        <v>131</v>
      </c>
      <c r="E229" s="24" t="s">
        <v>131</v>
      </c>
      <c r="F229" s="24" t="s">
        <v>356</v>
      </c>
      <c r="G229" s="24" t="s">
        <v>131</v>
      </c>
    </row>
    <row r="230" spans="1:7">
      <c r="A230" s="24" t="s">
        <v>800</v>
      </c>
      <c r="B230" s="24" t="s">
        <v>354</v>
      </c>
      <c r="C230" s="24" t="s">
        <v>328</v>
      </c>
      <c r="D230" s="24" t="s">
        <v>131</v>
      </c>
      <c r="E230" s="24" t="s">
        <v>131</v>
      </c>
      <c r="F230" s="24" t="s">
        <v>328</v>
      </c>
      <c r="G230" s="24" t="s">
        <v>131</v>
      </c>
    </row>
    <row r="231" spans="1:7" ht="30">
      <c r="A231" s="24" t="s">
        <v>801</v>
      </c>
      <c r="B231" s="24" t="s">
        <v>354</v>
      </c>
      <c r="C231" s="24" t="s">
        <v>338</v>
      </c>
      <c r="D231" s="24" t="s">
        <v>131</v>
      </c>
      <c r="E231" s="24" t="s">
        <v>131</v>
      </c>
      <c r="F231" s="24" t="s">
        <v>338</v>
      </c>
      <c r="G231" s="24" t="s">
        <v>131</v>
      </c>
    </row>
    <row r="232" spans="1:7" ht="45">
      <c r="A232" s="24" t="s">
        <v>802</v>
      </c>
      <c r="B232" s="24" t="s">
        <v>354</v>
      </c>
      <c r="C232" s="24" t="s">
        <v>357</v>
      </c>
      <c r="D232" s="24" t="s">
        <v>131</v>
      </c>
      <c r="E232" s="24" t="s">
        <v>131</v>
      </c>
      <c r="F232" s="24" t="s">
        <v>357</v>
      </c>
      <c r="G232" s="24" t="s">
        <v>131</v>
      </c>
    </row>
    <row r="233" spans="1:7">
      <c r="A233" s="24" t="s">
        <v>803</v>
      </c>
      <c r="B233" s="24" t="s">
        <v>354</v>
      </c>
      <c r="C233" s="24" t="s">
        <v>322</v>
      </c>
      <c r="D233" s="24" t="s">
        <v>131</v>
      </c>
      <c r="E233" s="24" t="s">
        <v>131</v>
      </c>
      <c r="F233" s="24" t="s">
        <v>322</v>
      </c>
      <c r="G233" s="24" t="s">
        <v>131</v>
      </c>
    </row>
    <row r="234" spans="1:7">
      <c r="A234" s="24" t="s">
        <v>804</v>
      </c>
      <c r="B234" s="24" t="s">
        <v>358</v>
      </c>
      <c r="C234" s="24" t="s">
        <v>359</v>
      </c>
      <c r="D234" s="24" t="s">
        <v>131</v>
      </c>
      <c r="E234" s="24" t="s">
        <v>131</v>
      </c>
      <c r="F234" s="24" t="s">
        <v>359</v>
      </c>
      <c r="G234" s="24" t="s">
        <v>131</v>
      </c>
    </row>
    <row r="235" spans="1:7">
      <c r="A235" s="24" t="s">
        <v>805</v>
      </c>
      <c r="B235" s="24" t="s">
        <v>358</v>
      </c>
      <c r="C235" s="24" t="s">
        <v>147</v>
      </c>
      <c r="D235" s="24" t="s">
        <v>131</v>
      </c>
      <c r="E235" s="24" t="s">
        <v>131</v>
      </c>
      <c r="F235" s="24" t="s">
        <v>147</v>
      </c>
      <c r="G235" s="24" t="s">
        <v>131</v>
      </c>
    </row>
    <row r="236" spans="1:7">
      <c r="A236" s="24" t="s">
        <v>806</v>
      </c>
      <c r="B236" s="24" t="s">
        <v>358</v>
      </c>
      <c r="C236" s="24" t="s">
        <v>355</v>
      </c>
      <c r="D236" s="24" t="s">
        <v>131</v>
      </c>
      <c r="E236" s="24" t="s">
        <v>131</v>
      </c>
      <c r="F236" s="24" t="s">
        <v>355</v>
      </c>
      <c r="G236" s="24" t="s">
        <v>131</v>
      </c>
    </row>
    <row r="237" spans="1:7">
      <c r="A237" s="24" t="s">
        <v>807</v>
      </c>
      <c r="B237" s="24" t="s">
        <v>358</v>
      </c>
      <c r="C237" s="24" t="s">
        <v>360</v>
      </c>
      <c r="D237" s="24" t="s">
        <v>131</v>
      </c>
      <c r="E237" s="24" t="s">
        <v>131</v>
      </c>
      <c r="F237" s="24" t="s">
        <v>360</v>
      </c>
      <c r="G237" s="24" t="s">
        <v>131</v>
      </c>
    </row>
    <row r="238" spans="1:7">
      <c r="A238" s="24" t="s">
        <v>808</v>
      </c>
      <c r="B238" s="24" t="s">
        <v>358</v>
      </c>
      <c r="C238" s="24" t="s">
        <v>149</v>
      </c>
      <c r="D238" s="24" t="s">
        <v>131</v>
      </c>
      <c r="E238" s="24" t="s">
        <v>131</v>
      </c>
      <c r="F238" s="24" t="s">
        <v>149</v>
      </c>
      <c r="G238" s="24" t="s">
        <v>131</v>
      </c>
    </row>
    <row r="239" spans="1:7">
      <c r="A239" s="24" t="s">
        <v>809</v>
      </c>
      <c r="B239" s="24" t="s">
        <v>358</v>
      </c>
      <c r="C239" s="24" t="s">
        <v>361</v>
      </c>
      <c r="D239" s="24" t="s">
        <v>131</v>
      </c>
      <c r="E239" s="24" t="s">
        <v>131</v>
      </c>
      <c r="F239" s="24" t="s">
        <v>361</v>
      </c>
      <c r="G239" s="24" t="s">
        <v>131</v>
      </c>
    </row>
    <row r="240" spans="1:7">
      <c r="A240" s="24" t="s">
        <v>810</v>
      </c>
      <c r="B240" s="24" t="s">
        <v>358</v>
      </c>
      <c r="C240" s="24" t="s">
        <v>362</v>
      </c>
      <c r="D240" s="24" t="s">
        <v>131</v>
      </c>
      <c r="E240" s="24" t="s">
        <v>131</v>
      </c>
      <c r="F240" s="24" t="s">
        <v>362</v>
      </c>
      <c r="G240" s="24" t="s">
        <v>131</v>
      </c>
    </row>
    <row r="241" spans="1:7">
      <c r="A241" s="24" t="s">
        <v>811</v>
      </c>
      <c r="B241" s="24" t="s">
        <v>358</v>
      </c>
      <c r="C241" s="24" t="s">
        <v>363</v>
      </c>
      <c r="D241" s="24" t="s">
        <v>131</v>
      </c>
      <c r="E241" s="24" t="s">
        <v>131</v>
      </c>
      <c r="F241" s="24" t="s">
        <v>363</v>
      </c>
      <c r="G241" s="24" t="s">
        <v>131</v>
      </c>
    </row>
    <row r="242" spans="1:7">
      <c r="A242" s="24" t="s">
        <v>812</v>
      </c>
      <c r="B242" s="24" t="s">
        <v>358</v>
      </c>
      <c r="C242" s="24" t="s">
        <v>364</v>
      </c>
      <c r="D242" s="24" t="s">
        <v>131</v>
      </c>
      <c r="E242" s="24" t="s">
        <v>131</v>
      </c>
      <c r="F242" s="24" t="s">
        <v>364</v>
      </c>
      <c r="G242" s="24" t="s">
        <v>131</v>
      </c>
    </row>
    <row r="243" spans="1:7">
      <c r="A243" s="24" t="s">
        <v>813</v>
      </c>
      <c r="B243" s="24" t="s">
        <v>365</v>
      </c>
      <c r="C243" s="24" t="s">
        <v>366</v>
      </c>
      <c r="D243" s="24" t="s">
        <v>131</v>
      </c>
      <c r="E243" s="24" t="s">
        <v>131</v>
      </c>
      <c r="F243" s="24" t="s">
        <v>366</v>
      </c>
      <c r="G243" s="24" t="s">
        <v>131</v>
      </c>
    </row>
    <row r="244" spans="1:7">
      <c r="A244" s="24" t="s">
        <v>814</v>
      </c>
      <c r="B244" s="24" t="s">
        <v>365</v>
      </c>
      <c r="C244" s="24" t="s">
        <v>362</v>
      </c>
      <c r="D244" s="24" t="s">
        <v>131</v>
      </c>
      <c r="E244" s="24" t="s">
        <v>131</v>
      </c>
      <c r="F244" s="24" t="s">
        <v>362</v>
      </c>
      <c r="G244" s="24" t="s">
        <v>131</v>
      </c>
    </row>
    <row r="245" spans="1:7">
      <c r="A245" s="24" t="s">
        <v>815</v>
      </c>
      <c r="B245" s="24" t="s">
        <v>365</v>
      </c>
      <c r="C245" s="24" t="s">
        <v>367</v>
      </c>
      <c r="D245" s="24" t="s">
        <v>131</v>
      </c>
      <c r="E245" s="24" t="s">
        <v>131</v>
      </c>
      <c r="F245" s="24" t="s">
        <v>367</v>
      </c>
      <c r="G245" s="24" t="s">
        <v>131</v>
      </c>
    </row>
    <row r="246" spans="1:7">
      <c r="A246" s="24" t="s">
        <v>816</v>
      </c>
      <c r="B246" s="24" t="s">
        <v>365</v>
      </c>
      <c r="C246" s="24" t="s">
        <v>191</v>
      </c>
      <c r="D246" s="24" t="s">
        <v>131</v>
      </c>
      <c r="E246" s="24" t="s">
        <v>131</v>
      </c>
      <c r="F246" s="24" t="s">
        <v>191</v>
      </c>
      <c r="G246" s="24" t="s">
        <v>131</v>
      </c>
    </row>
    <row r="247" spans="1:7">
      <c r="A247" s="24" t="s">
        <v>817</v>
      </c>
      <c r="B247" s="24" t="s">
        <v>365</v>
      </c>
      <c r="C247" s="24" t="s">
        <v>368</v>
      </c>
      <c r="D247" s="24" t="s">
        <v>131</v>
      </c>
      <c r="E247" s="24" t="s">
        <v>131</v>
      </c>
      <c r="F247" s="24" t="s">
        <v>368</v>
      </c>
      <c r="G247" s="24" t="s">
        <v>131</v>
      </c>
    </row>
    <row r="248" spans="1:7">
      <c r="A248" s="24" t="s">
        <v>818</v>
      </c>
      <c r="B248" s="24" t="s">
        <v>369</v>
      </c>
      <c r="C248" s="24" t="s">
        <v>370</v>
      </c>
      <c r="D248" s="24" t="s">
        <v>131</v>
      </c>
      <c r="E248" s="24" t="s">
        <v>131</v>
      </c>
      <c r="F248" s="24" t="s">
        <v>370</v>
      </c>
      <c r="G248" s="24" t="s">
        <v>131</v>
      </c>
    </row>
    <row r="249" spans="1:7">
      <c r="A249" s="24" t="s">
        <v>819</v>
      </c>
      <c r="B249" s="24" t="s">
        <v>369</v>
      </c>
      <c r="C249" s="24" t="s">
        <v>359</v>
      </c>
      <c r="D249" s="24" t="s">
        <v>131</v>
      </c>
      <c r="E249" s="24" t="s">
        <v>131</v>
      </c>
      <c r="F249" s="24" t="s">
        <v>359</v>
      </c>
      <c r="G249" s="24" t="s">
        <v>131</v>
      </c>
    </row>
    <row r="250" spans="1:7">
      <c r="A250" s="24" t="s">
        <v>820</v>
      </c>
      <c r="B250" s="24" t="s">
        <v>369</v>
      </c>
      <c r="C250" s="24" t="s">
        <v>371</v>
      </c>
      <c r="D250" s="24" t="s">
        <v>131</v>
      </c>
      <c r="E250" s="24" t="s">
        <v>131</v>
      </c>
      <c r="F250" s="24" t="s">
        <v>371</v>
      </c>
      <c r="G250" s="24" t="s">
        <v>131</v>
      </c>
    </row>
    <row r="251" spans="1:7">
      <c r="A251" s="24" t="s">
        <v>821</v>
      </c>
      <c r="B251" s="24" t="s">
        <v>369</v>
      </c>
      <c r="C251" s="24" t="s">
        <v>372</v>
      </c>
      <c r="D251" s="24" t="s">
        <v>131</v>
      </c>
      <c r="E251" s="24" t="s">
        <v>131</v>
      </c>
      <c r="F251" s="24" t="s">
        <v>372</v>
      </c>
      <c r="G251" s="24" t="s">
        <v>131</v>
      </c>
    </row>
    <row r="252" spans="1:7">
      <c r="A252" s="24" t="s">
        <v>822</v>
      </c>
      <c r="B252" s="24" t="s">
        <v>369</v>
      </c>
      <c r="C252" s="24" t="s">
        <v>373</v>
      </c>
      <c r="D252" s="24" t="s">
        <v>131</v>
      </c>
      <c r="E252" s="24" t="s">
        <v>131</v>
      </c>
      <c r="F252" s="24" t="s">
        <v>373</v>
      </c>
      <c r="G252" s="24" t="s">
        <v>131</v>
      </c>
    </row>
    <row r="253" spans="1:7">
      <c r="A253" s="24" t="s">
        <v>823</v>
      </c>
      <c r="B253" s="24" t="s">
        <v>369</v>
      </c>
      <c r="C253" s="24" t="s">
        <v>374</v>
      </c>
      <c r="D253" s="24" t="s">
        <v>131</v>
      </c>
      <c r="E253" s="24" t="s">
        <v>131</v>
      </c>
      <c r="F253" s="24" t="s">
        <v>374</v>
      </c>
      <c r="G253" s="24" t="s">
        <v>131</v>
      </c>
    </row>
    <row r="254" spans="1:7">
      <c r="A254" s="24" t="s">
        <v>824</v>
      </c>
      <c r="B254" s="24" t="s">
        <v>369</v>
      </c>
      <c r="C254" s="24" t="s">
        <v>375</v>
      </c>
      <c r="D254" s="24" t="s">
        <v>131</v>
      </c>
      <c r="E254" s="24" t="s">
        <v>131</v>
      </c>
      <c r="F254" s="24" t="s">
        <v>375</v>
      </c>
      <c r="G254" s="24" t="s">
        <v>131</v>
      </c>
    </row>
    <row r="255" spans="1:7">
      <c r="A255" s="24" t="s">
        <v>825</v>
      </c>
      <c r="B255" s="24" t="s">
        <v>369</v>
      </c>
      <c r="C255" s="24" t="s">
        <v>376</v>
      </c>
      <c r="D255" s="24" t="s">
        <v>131</v>
      </c>
      <c r="E255" s="24" t="s">
        <v>131</v>
      </c>
      <c r="F255" s="24" t="s">
        <v>376</v>
      </c>
      <c r="G255" s="24" t="s">
        <v>131</v>
      </c>
    </row>
    <row r="256" spans="1:7">
      <c r="A256" s="24" t="s">
        <v>826</v>
      </c>
      <c r="B256" s="24" t="s">
        <v>369</v>
      </c>
      <c r="C256" s="24" t="s">
        <v>377</v>
      </c>
      <c r="D256" s="24" t="s">
        <v>131</v>
      </c>
      <c r="E256" s="24" t="s">
        <v>131</v>
      </c>
      <c r="F256" s="24" t="s">
        <v>377</v>
      </c>
      <c r="G256" s="24" t="s">
        <v>131</v>
      </c>
    </row>
    <row r="257" spans="1:7">
      <c r="A257" s="24" t="s">
        <v>827</v>
      </c>
      <c r="B257" s="24" t="s">
        <v>369</v>
      </c>
      <c r="C257" s="24" t="s">
        <v>378</v>
      </c>
      <c r="D257" s="24" t="s">
        <v>131</v>
      </c>
      <c r="E257" s="24" t="s">
        <v>131</v>
      </c>
      <c r="F257" s="24" t="s">
        <v>378</v>
      </c>
      <c r="G257" s="24" t="s">
        <v>131</v>
      </c>
    </row>
    <row r="258" spans="1:7" ht="30">
      <c r="A258" s="24" t="s">
        <v>828</v>
      </c>
      <c r="B258" s="24" t="s">
        <v>369</v>
      </c>
      <c r="C258" s="24" t="s">
        <v>379</v>
      </c>
      <c r="D258" s="24" t="s">
        <v>131</v>
      </c>
      <c r="E258" s="24" t="s">
        <v>131</v>
      </c>
      <c r="F258" s="24" t="s">
        <v>379</v>
      </c>
      <c r="G258" s="24" t="s">
        <v>131</v>
      </c>
    </row>
    <row r="259" spans="1:7">
      <c r="A259" s="24" t="s">
        <v>829</v>
      </c>
      <c r="B259" s="24" t="s">
        <v>369</v>
      </c>
      <c r="C259" s="24" t="s">
        <v>380</v>
      </c>
      <c r="D259" s="24" t="s">
        <v>131</v>
      </c>
      <c r="E259" s="24" t="s">
        <v>131</v>
      </c>
      <c r="F259" s="24" t="s">
        <v>380</v>
      </c>
      <c r="G259" s="24" t="s">
        <v>131</v>
      </c>
    </row>
    <row r="260" spans="1:7" ht="30">
      <c r="A260" s="24" t="s">
        <v>830</v>
      </c>
      <c r="B260" s="24" t="s">
        <v>369</v>
      </c>
      <c r="C260" s="24" t="s">
        <v>381</v>
      </c>
      <c r="D260" s="24" t="s">
        <v>131</v>
      </c>
      <c r="E260" s="24" t="s">
        <v>131</v>
      </c>
      <c r="F260" s="24" t="s">
        <v>381</v>
      </c>
      <c r="G260" s="24" t="s">
        <v>131</v>
      </c>
    </row>
    <row r="261" spans="1:7">
      <c r="A261" s="24" t="s">
        <v>831</v>
      </c>
      <c r="B261" s="24" t="s">
        <v>369</v>
      </c>
      <c r="C261" s="24" t="s">
        <v>382</v>
      </c>
      <c r="D261" s="24" t="s">
        <v>131</v>
      </c>
      <c r="E261" s="24" t="s">
        <v>131</v>
      </c>
      <c r="F261" s="24" t="s">
        <v>382</v>
      </c>
      <c r="G261" s="24" t="s">
        <v>131</v>
      </c>
    </row>
    <row r="262" spans="1:7">
      <c r="A262" s="24" t="s">
        <v>832</v>
      </c>
      <c r="B262" s="24" t="s">
        <v>369</v>
      </c>
      <c r="C262" s="24" t="s">
        <v>218</v>
      </c>
      <c r="D262" s="24" t="s">
        <v>131</v>
      </c>
      <c r="E262" s="24" t="s">
        <v>131</v>
      </c>
      <c r="F262" s="24" t="s">
        <v>218</v>
      </c>
      <c r="G262" s="24" t="s">
        <v>131</v>
      </c>
    </row>
    <row r="263" spans="1:7">
      <c r="A263" s="24" t="s">
        <v>833</v>
      </c>
      <c r="B263" s="24" t="s">
        <v>369</v>
      </c>
      <c r="C263" s="24" t="s">
        <v>383</v>
      </c>
      <c r="D263" s="24" t="s">
        <v>131</v>
      </c>
      <c r="E263" s="24" t="s">
        <v>131</v>
      </c>
      <c r="F263" s="24" t="s">
        <v>383</v>
      </c>
      <c r="G263" s="24" t="s">
        <v>131</v>
      </c>
    </row>
    <row r="264" spans="1:7">
      <c r="A264" s="24" t="s">
        <v>834</v>
      </c>
      <c r="B264" s="24" t="s">
        <v>369</v>
      </c>
      <c r="C264" s="24" t="s">
        <v>384</v>
      </c>
      <c r="D264" s="24" t="s">
        <v>131</v>
      </c>
      <c r="E264" s="24" t="s">
        <v>131</v>
      </c>
      <c r="F264" s="24" t="s">
        <v>384</v>
      </c>
      <c r="G264" s="24" t="s">
        <v>131</v>
      </c>
    </row>
    <row r="265" spans="1:7">
      <c r="A265" s="24" t="s">
        <v>835</v>
      </c>
      <c r="B265" s="24" t="s">
        <v>369</v>
      </c>
      <c r="C265" s="24" t="s">
        <v>385</v>
      </c>
      <c r="D265" s="24" t="s">
        <v>131</v>
      </c>
      <c r="E265" s="24" t="s">
        <v>131</v>
      </c>
      <c r="F265" s="24" t="s">
        <v>385</v>
      </c>
      <c r="G265" s="24" t="s">
        <v>131</v>
      </c>
    </row>
    <row r="266" spans="1:7">
      <c r="A266" s="24" t="s">
        <v>836</v>
      </c>
      <c r="B266" s="24" t="s">
        <v>369</v>
      </c>
      <c r="C266" s="24" t="s">
        <v>197</v>
      </c>
      <c r="D266" s="24" t="s">
        <v>131</v>
      </c>
      <c r="E266" s="24" t="s">
        <v>131</v>
      </c>
      <c r="F266" s="24" t="s">
        <v>197</v>
      </c>
      <c r="G266" s="24" t="s">
        <v>131</v>
      </c>
    </row>
    <row r="267" spans="1:7">
      <c r="A267" s="24" t="s">
        <v>837</v>
      </c>
      <c r="B267" s="24" t="s">
        <v>369</v>
      </c>
      <c r="C267" s="24" t="s">
        <v>319</v>
      </c>
      <c r="D267" s="24" t="s">
        <v>131</v>
      </c>
      <c r="E267" s="24" t="s">
        <v>131</v>
      </c>
      <c r="F267" s="24" t="s">
        <v>319</v>
      </c>
      <c r="G267" s="24" t="s">
        <v>131</v>
      </c>
    </row>
    <row r="268" spans="1:7">
      <c r="A268" s="24" t="s">
        <v>838</v>
      </c>
      <c r="B268" s="24" t="s">
        <v>369</v>
      </c>
      <c r="C268" s="24" t="s">
        <v>386</v>
      </c>
      <c r="D268" s="24" t="s">
        <v>131</v>
      </c>
      <c r="E268" s="24" t="s">
        <v>131</v>
      </c>
      <c r="F268" s="24" t="s">
        <v>386</v>
      </c>
      <c r="G268" s="24" t="s">
        <v>131</v>
      </c>
    </row>
    <row r="269" spans="1:7">
      <c r="A269" s="24" t="s">
        <v>839</v>
      </c>
      <c r="B269" s="24" t="s">
        <v>369</v>
      </c>
      <c r="C269" s="24" t="s">
        <v>285</v>
      </c>
      <c r="D269" s="24" t="s">
        <v>131</v>
      </c>
      <c r="E269" s="24" t="s">
        <v>131</v>
      </c>
      <c r="F269" s="24" t="s">
        <v>285</v>
      </c>
      <c r="G269" s="24" t="s">
        <v>131</v>
      </c>
    </row>
    <row r="270" spans="1:7">
      <c r="A270" s="24" t="s">
        <v>840</v>
      </c>
      <c r="B270" s="24" t="s">
        <v>369</v>
      </c>
      <c r="C270" s="24" t="s">
        <v>183</v>
      </c>
      <c r="D270" s="24" t="s">
        <v>131</v>
      </c>
      <c r="E270" s="24" t="s">
        <v>131</v>
      </c>
      <c r="F270" s="24" t="s">
        <v>183</v>
      </c>
      <c r="G270" s="24" t="s">
        <v>131</v>
      </c>
    </row>
    <row r="271" spans="1:7">
      <c r="A271" s="24" t="s">
        <v>841</v>
      </c>
      <c r="B271" s="24" t="s">
        <v>369</v>
      </c>
      <c r="C271" s="24" t="s">
        <v>387</v>
      </c>
      <c r="D271" s="24" t="s">
        <v>131</v>
      </c>
      <c r="E271" s="24" t="s">
        <v>131</v>
      </c>
      <c r="F271" s="24" t="s">
        <v>387</v>
      </c>
      <c r="G271" s="24" t="s">
        <v>131</v>
      </c>
    </row>
    <row r="272" spans="1:7" ht="30">
      <c r="A272" s="24" t="s">
        <v>842</v>
      </c>
      <c r="B272" s="24" t="s">
        <v>369</v>
      </c>
      <c r="C272" s="24" t="s">
        <v>388</v>
      </c>
      <c r="D272" s="24" t="s">
        <v>131</v>
      </c>
      <c r="E272" s="24" t="s">
        <v>131</v>
      </c>
      <c r="F272" s="24" t="s">
        <v>388</v>
      </c>
      <c r="G272" s="24" t="s">
        <v>131</v>
      </c>
    </row>
    <row r="273" spans="1:7" ht="45">
      <c r="A273" s="24" t="s">
        <v>843</v>
      </c>
      <c r="B273" s="24" t="s">
        <v>369</v>
      </c>
      <c r="C273" s="24" t="s">
        <v>389</v>
      </c>
      <c r="D273" s="24" t="s">
        <v>131</v>
      </c>
      <c r="E273" s="24" t="s">
        <v>131</v>
      </c>
      <c r="F273" s="24" t="s">
        <v>389</v>
      </c>
      <c r="G273" s="24" t="s">
        <v>131</v>
      </c>
    </row>
    <row r="274" spans="1:7" ht="45">
      <c r="A274" s="24" t="s">
        <v>844</v>
      </c>
      <c r="B274" s="24" t="s">
        <v>369</v>
      </c>
      <c r="C274" s="24" t="s">
        <v>390</v>
      </c>
      <c r="D274" s="24" t="s">
        <v>131</v>
      </c>
      <c r="E274" s="24" t="s">
        <v>131</v>
      </c>
      <c r="F274" s="24" t="s">
        <v>390</v>
      </c>
      <c r="G274" s="24" t="s">
        <v>131</v>
      </c>
    </row>
    <row r="275" spans="1:7">
      <c r="A275" s="24" t="s">
        <v>845</v>
      </c>
      <c r="B275" s="24" t="s">
        <v>369</v>
      </c>
      <c r="C275" s="24" t="s">
        <v>391</v>
      </c>
      <c r="D275" s="24" t="s">
        <v>131</v>
      </c>
      <c r="E275" s="24" t="s">
        <v>131</v>
      </c>
      <c r="F275" s="24" t="s">
        <v>391</v>
      </c>
      <c r="G275" s="24" t="s">
        <v>131</v>
      </c>
    </row>
    <row r="276" spans="1:7">
      <c r="A276" s="24" t="s">
        <v>846</v>
      </c>
      <c r="B276" s="24" t="s">
        <v>369</v>
      </c>
      <c r="C276" s="24" t="s">
        <v>392</v>
      </c>
      <c r="D276" s="24" t="s">
        <v>131</v>
      </c>
      <c r="E276" s="24" t="s">
        <v>131</v>
      </c>
      <c r="F276" s="24" t="s">
        <v>392</v>
      </c>
      <c r="G276" s="24" t="s">
        <v>131</v>
      </c>
    </row>
    <row r="277" spans="1:7">
      <c r="A277" s="24" t="s">
        <v>847</v>
      </c>
      <c r="B277" s="24" t="s">
        <v>369</v>
      </c>
      <c r="C277" s="24" t="s">
        <v>361</v>
      </c>
      <c r="D277" s="24" t="s">
        <v>131</v>
      </c>
      <c r="E277" s="24" t="s">
        <v>131</v>
      </c>
      <c r="F277" s="24" t="s">
        <v>361</v>
      </c>
      <c r="G277" s="24" t="s">
        <v>131</v>
      </c>
    </row>
    <row r="278" spans="1:7">
      <c r="A278" s="24" t="s">
        <v>848</v>
      </c>
      <c r="B278" s="24" t="s">
        <v>369</v>
      </c>
      <c r="C278" s="24" t="s">
        <v>393</v>
      </c>
      <c r="D278" s="24" t="s">
        <v>131</v>
      </c>
      <c r="E278" s="24" t="s">
        <v>131</v>
      </c>
      <c r="F278" s="24" t="s">
        <v>393</v>
      </c>
      <c r="G278" s="24" t="s">
        <v>131</v>
      </c>
    </row>
    <row r="279" spans="1:7">
      <c r="A279" s="24" t="s">
        <v>849</v>
      </c>
      <c r="B279" s="24" t="s">
        <v>369</v>
      </c>
      <c r="C279" s="24" t="s">
        <v>394</v>
      </c>
      <c r="D279" s="24" t="s">
        <v>131</v>
      </c>
      <c r="E279" s="24" t="s">
        <v>131</v>
      </c>
      <c r="F279" s="24" t="s">
        <v>394</v>
      </c>
      <c r="G279" s="24" t="s">
        <v>131</v>
      </c>
    </row>
    <row r="280" spans="1:7">
      <c r="A280" s="24" t="s">
        <v>850</v>
      </c>
      <c r="B280" s="24" t="s">
        <v>369</v>
      </c>
      <c r="C280" s="24" t="s">
        <v>395</v>
      </c>
      <c r="D280" s="24" t="s">
        <v>131</v>
      </c>
      <c r="E280" s="24" t="s">
        <v>131</v>
      </c>
      <c r="F280" s="24" t="s">
        <v>395</v>
      </c>
      <c r="G280" s="24" t="s">
        <v>131</v>
      </c>
    </row>
    <row r="281" spans="1:7">
      <c r="A281" s="24" t="s">
        <v>851</v>
      </c>
      <c r="B281" s="24" t="s">
        <v>369</v>
      </c>
      <c r="C281" s="24" t="s">
        <v>396</v>
      </c>
      <c r="D281" s="24" t="s">
        <v>131</v>
      </c>
      <c r="E281" s="24" t="s">
        <v>131</v>
      </c>
      <c r="F281" s="24" t="s">
        <v>396</v>
      </c>
      <c r="G281" s="24" t="s">
        <v>131</v>
      </c>
    </row>
    <row r="282" spans="1:7">
      <c r="A282" s="24" t="s">
        <v>852</v>
      </c>
      <c r="B282" s="24" t="s">
        <v>369</v>
      </c>
      <c r="C282" s="24" t="s">
        <v>397</v>
      </c>
      <c r="D282" s="24" t="s">
        <v>131</v>
      </c>
      <c r="E282" s="24" t="s">
        <v>131</v>
      </c>
      <c r="F282" s="24" t="s">
        <v>397</v>
      </c>
      <c r="G282" s="24" t="s">
        <v>131</v>
      </c>
    </row>
    <row r="283" spans="1:7">
      <c r="A283" s="24" t="s">
        <v>853</v>
      </c>
      <c r="B283" s="24" t="s">
        <v>369</v>
      </c>
      <c r="C283" s="24" t="s">
        <v>398</v>
      </c>
      <c r="D283" s="24" t="s">
        <v>131</v>
      </c>
      <c r="E283" s="24" t="s">
        <v>131</v>
      </c>
      <c r="F283" s="24" t="s">
        <v>359</v>
      </c>
      <c r="G283" s="24" t="s">
        <v>131</v>
      </c>
    </row>
    <row r="284" spans="1:7">
      <c r="A284" s="24" t="s">
        <v>854</v>
      </c>
      <c r="B284" s="24" t="s">
        <v>369</v>
      </c>
      <c r="C284" s="24" t="s">
        <v>399</v>
      </c>
      <c r="D284" s="24" t="s">
        <v>131</v>
      </c>
      <c r="E284" s="24" t="s">
        <v>131</v>
      </c>
      <c r="F284" s="24" t="s">
        <v>398</v>
      </c>
      <c r="G284" s="24" t="s">
        <v>131</v>
      </c>
    </row>
    <row r="285" spans="1:7">
      <c r="A285" s="24" t="s">
        <v>855</v>
      </c>
      <c r="B285" s="24" t="s">
        <v>369</v>
      </c>
      <c r="C285" s="24" t="s">
        <v>400</v>
      </c>
      <c r="D285" s="24" t="s">
        <v>131</v>
      </c>
      <c r="E285" s="24" t="s">
        <v>131</v>
      </c>
      <c r="F285" s="24" t="s">
        <v>399</v>
      </c>
      <c r="G285" s="24" t="s">
        <v>131</v>
      </c>
    </row>
    <row r="286" spans="1:7">
      <c r="A286" s="24" t="s">
        <v>856</v>
      </c>
      <c r="B286" s="24" t="s">
        <v>401</v>
      </c>
      <c r="C286" s="24" t="s">
        <v>218</v>
      </c>
      <c r="D286" s="24" t="s">
        <v>131</v>
      </c>
      <c r="E286" s="24" t="s">
        <v>131</v>
      </c>
      <c r="F286" s="24" t="s">
        <v>218</v>
      </c>
      <c r="G286" s="24" t="s">
        <v>131</v>
      </c>
    </row>
    <row r="287" spans="1:7">
      <c r="A287" s="24" t="s">
        <v>857</v>
      </c>
      <c r="B287" s="24" t="s">
        <v>401</v>
      </c>
      <c r="C287" s="24" t="s">
        <v>331</v>
      </c>
      <c r="D287" s="24" t="s">
        <v>131</v>
      </c>
      <c r="E287" s="24" t="s">
        <v>131</v>
      </c>
      <c r="F287" s="24" t="s">
        <v>331</v>
      </c>
      <c r="G287" s="24" t="s">
        <v>131</v>
      </c>
    </row>
    <row r="288" spans="1:7">
      <c r="A288" s="24" t="s">
        <v>858</v>
      </c>
      <c r="B288" s="24" t="s">
        <v>401</v>
      </c>
      <c r="C288" s="24" t="s">
        <v>402</v>
      </c>
      <c r="D288" s="24" t="s">
        <v>131</v>
      </c>
      <c r="E288" s="24" t="s">
        <v>131</v>
      </c>
      <c r="F288" s="24" t="s">
        <v>402</v>
      </c>
      <c r="G288" s="24" t="s">
        <v>131</v>
      </c>
    </row>
    <row r="289" spans="1:7">
      <c r="A289" s="24" t="s">
        <v>859</v>
      </c>
      <c r="B289" s="24" t="s">
        <v>401</v>
      </c>
      <c r="C289" s="24" t="s">
        <v>334</v>
      </c>
      <c r="D289" s="24" t="s">
        <v>131</v>
      </c>
      <c r="E289" s="24" t="s">
        <v>131</v>
      </c>
      <c r="F289" s="24" t="s">
        <v>334</v>
      </c>
      <c r="G289" s="24" t="s">
        <v>131</v>
      </c>
    </row>
    <row r="290" spans="1:7" ht="45">
      <c r="A290" s="24" t="s">
        <v>860</v>
      </c>
      <c r="B290" s="24" t="s">
        <v>401</v>
      </c>
      <c r="C290" s="24" t="s">
        <v>343</v>
      </c>
      <c r="D290" s="24" t="s">
        <v>131</v>
      </c>
      <c r="E290" s="24" t="s">
        <v>131</v>
      </c>
      <c r="F290" s="24" t="s">
        <v>343</v>
      </c>
      <c r="G290" s="24" t="s">
        <v>131</v>
      </c>
    </row>
    <row r="291" spans="1:7" ht="45">
      <c r="A291" s="24" t="s">
        <v>861</v>
      </c>
      <c r="B291" s="24" t="s">
        <v>401</v>
      </c>
      <c r="C291" s="24" t="s">
        <v>389</v>
      </c>
      <c r="D291" s="24" t="s">
        <v>131</v>
      </c>
      <c r="E291" s="24" t="s">
        <v>131</v>
      </c>
      <c r="F291" s="24" t="s">
        <v>389</v>
      </c>
      <c r="G291" s="24" t="s">
        <v>131</v>
      </c>
    </row>
    <row r="292" spans="1:7" ht="30">
      <c r="A292" s="24" t="s">
        <v>862</v>
      </c>
      <c r="B292" s="24" t="s">
        <v>401</v>
      </c>
      <c r="C292" s="24" t="s">
        <v>338</v>
      </c>
      <c r="D292" s="24" t="s">
        <v>131</v>
      </c>
      <c r="E292" s="24" t="s">
        <v>131</v>
      </c>
      <c r="F292" s="24" t="s">
        <v>338</v>
      </c>
      <c r="G292" s="24" t="s">
        <v>131</v>
      </c>
    </row>
    <row r="293" spans="1:7" ht="45">
      <c r="A293" s="24" t="s">
        <v>863</v>
      </c>
      <c r="B293" s="24" t="s">
        <v>401</v>
      </c>
      <c r="C293" s="24" t="s">
        <v>403</v>
      </c>
      <c r="D293" s="24" t="s">
        <v>131</v>
      </c>
      <c r="E293" s="24" t="s">
        <v>131</v>
      </c>
      <c r="F293" s="24" t="s">
        <v>403</v>
      </c>
      <c r="G293" s="24" t="s">
        <v>131</v>
      </c>
    </row>
    <row r="294" spans="1:7">
      <c r="A294" s="24" t="s">
        <v>864</v>
      </c>
      <c r="B294" s="24" t="s">
        <v>401</v>
      </c>
      <c r="C294" s="24" t="s">
        <v>404</v>
      </c>
      <c r="D294" s="24" t="s">
        <v>131</v>
      </c>
      <c r="E294" s="24" t="s">
        <v>131</v>
      </c>
      <c r="F294" s="24" t="s">
        <v>404</v>
      </c>
      <c r="G294" s="24" t="s">
        <v>131</v>
      </c>
    </row>
    <row r="295" spans="1:7">
      <c r="A295" s="24" t="s">
        <v>865</v>
      </c>
      <c r="B295" s="24" t="s">
        <v>401</v>
      </c>
      <c r="C295" s="24" t="s">
        <v>322</v>
      </c>
      <c r="D295" s="24" t="s">
        <v>131</v>
      </c>
      <c r="E295" s="24" t="s">
        <v>131</v>
      </c>
      <c r="F295" s="24" t="s">
        <v>322</v>
      </c>
      <c r="G295" s="24" t="s">
        <v>131</v>
      </c>
    </row>
    <row r="296" spans="1:7">
      <c r="A296" s="24" t="s">
        <v>866</v>
      </c>
      <c r="B296" s="24" t="s">
        <v>405</v>
      </c>
      <c r="C296" s="24" t="s">
        <v>406</v>
      </c>
      <c r="D296" s="24" t="s">
        <v>131</v>
      </c>
      <c r="E296" s="24" t="s">
        <v>131</v>
      </c>
      <c r="F296" s="24" t="s">
        <v>406</v>
      </c>
      <c r="G296" s="24" t="s">
        <v>131</v>
      </c>
    </row>
    <row r="297" spans="1:7">
      <c r="A297" s="24" t="s">
        <v>867</v>
      </c>
      <c r="B297" s="24" t="s">
        <v>405</v>
      </c>
      <c r="C297" s="24" t="s">
        <v>375</v>
      </c>
      <c r="D297" s="24" t="s">
        <v>131</v>
      </c>
      <c r="E297" s="24" t="s">
        <v>131</v>
      </c>
      <c r="F297" s="24" t="s">
        <v>375</v>
      </c>
      <c r="G297" s="24" t="s">
        <v>131</v>
      </c>
    </row>
    <row r="298" spans="1:7" ht="30">
      <c r="A298" s="24" t="s">
        <v>868</v>
      </c>
      <c r="B298" s="24" t="s">
        <v>405</v>
      </c>
      <c r="C298" s="24" t="s">
        <v>407</v>
      </c>
      <c r="D298" s="24" t="s">
        <v>131</v>
      </c>
      <c r="E298" s="24" t="s">
        <v>131</v>
      </c>
      <c r="F298" s="24" t="s">
        <v>407</v>
      </c>
      <c r="G298" s="24" t="s">
        <v>131</v>
      </c>
    </row>
    <row r="299" spans="1:7">
      <c r="A299" s="24" t="s">
        <v>869</v>
      </c>
      <c r="B299" s="24" t="s">
        <v>405</v>
      </c>
      <c r="C299" s="24" t="s">
        <v>376</v>
      </c>
      <c r="D299" s="24" t="s">
        <v>131</v>
      </c>
      <c r="E299" s="24" t="s">
        <v>131</v>
      </c>
      <c r="F299" s="24" t="s">
        <v>376</v>
      </c>
      <c r="G299" s="24" t="s">
        <v>131</v>
      </c>
    </row>
    <row r="300" spans="1:7">
      <c r="A300" s="24" t="s">
        <v>870</v>
      </c>
      <c r="B300" s="24" t="s">
        <v>405</v>
      </c>
      <c r="C300" s="24" t="s">
        <v>377</v>
      </c>
      <c r="D300" s="24" t="s">
        <v>131</v>
      </c>
      <c r="E300" s="24" t="s">
        <v>131</v>
      </c>
      <c r="F300" s="24" t="s">
        <v>377</v>
      </c>
      <c r="G300" s="24" t="s">
        <v>131</v>
      </c>
    </row>
    <row r="301" spans="1:7">
      <c r="A301" s="24" t="s">
        <v>871</v>
      </c>
      <c r="B301" s="24" t="s">
        <v>405</v>
      </c>
      <c r="C301" s="24" t="s">
        <v>408</v>
      </c>
      <c r="D301" s="24" t="s">
        <v>131</v>
      </c>
      <c r="E301" s="24" t="s">
        <v>131</v>
      </c>
      <c r="F301" s="24" t="s">
        <v>408</v>
      </c>
      <c r="G301" s="24" t="s">
        <v>131</v>
      </c>
    </row>
    <row r="302" spans="1:7" ht="45">
      <c r="A302" s="24" t="s">
        <v>872</v>
      </c>
      <c r="B302" s="24" t="s">
        <v>405</v>
      </c>
      <c r="C302" s="24" t="s">
        <v>409</v>
      </c>
      <c r="D302" s="24" t="s">
        <v>131</v>
      </c>
      <c r="E302" s="24" t="s">
        <v>131</v>
      </c>
      <c r="F302" s="24" t="s">
        <v>409</v>
      </c>
      <c r="G302" s="24" t="s">
        <v>131</v>
      </c>
    </row>
    <row r="303" spans="1:7" ht="45">
      <c r="A303" s="24" t="s">
        <v>873</v>
      </c>
      <c r="B303" s="24" t="s">
        <v>405</v>
      </c>
      <c r="C303" s="24" t="s">
        <v>410</v>
      </c>
      <c r="D303" s="24" t="s">
        <v>131</v>
      </c>
      <c r="E303" s="24" t="s">
        <v>131</v>
      </c>
      <c r="F303" s="24" t="s">
        <v>410</v>
      </c>
      <c r="G303" s="24" t="s">
        <v>131</v>
      </c>
    </row>
    <row r="304" spans="1:7">
      <c r="A304" s="24" t="s">
        <v>874</v>
      </c>
      <c r="B304" s="24" t="s">
        <v>405</v>
      </c>
      <c r="C304" s="24" t="s">
        <v>322</v>
      </c>
      <c r="D304" s="24" t="s">
        <v>131</v>
      </c>
      <c r="E304" s="24" t="s">
        <v>131</v>
      </c>
      <c r="F304" s="24" t="s">
        <v>322</v>
      </c>
      <c r="G304" s="24" t="s">
        <v>131</v>
      </c>
    </row>
    <row r="305" spans="1:7" ht="30">
      <c r="A305" s="24" t="s">
        <v>875</v>
      </c>
      <c r="B305" s="24" t="s">
        <v>411</v>
      </c>
      <c r="C305" s="24" t="s">
        <v>412</v>
      </c>
      <c r="D305" s="24" t="s">
        <v>131</v>
      </c>
      <c r="E305" s="24" t="s">
        <v>131</v>
      </c>
      <c r="F305" s="24" t="s">
        <v>412</v>
      </c>
      <c r="G305" s="24" t="s">
        <v>131</v>
      </c>
    </row>
    <row r="306" spans="1:7" ht="30">
      <c r="A306" s="24" t="s">
        <v>876</v>
      </c>
      <c r="B306" s="24" t="s">
        <v>411</v>
      </c>
      <c r="C306" s="24" t="s">
        <v>413</v>
      </c>
      <c r="D306" s="24" t="s">
        <v>131</v>
      </c>
      <c r="E306" s="24" t="s">
        <v>131</v>
      </c>
      <c r="F306" s="24" t="s">
        <v>413</v>
      </c>
      <c r="G306" s="24" t="s">
        <v>131</v>
      </c>
    </row>
    <row r="307" spans="1:7" ht="30">
      <c r="A307" s="24" t="s">
        <v>877</v>
      </c>
      <c r="B307" s="24" t="s">
        <v>411</v>
      </c>
      <c r="C307" s="24" t="s">
        <v>414</v>
      </c>
      <c r="D307" s="24" t="s">
        <v>131</v>
      </c>
      <c r="E307" s="24" t="s">
        <v>131</v>
      </c>
      <c r="F307" s="24" t="s">
        <v>414</v>
      </c>
      <c r="G307" s="24" t="s">
        <v>131</v>
      </c>
    </row>
    <row r="308" spans="1:7" ht="45">
      <c r="A308" s="24" t="s">
        <v>878</v>
      </c>
      <c r="B308" s="24" t="s">
        <v>411</v>
      </c>
      <c r="C308" s="24" t="s">
        <v>415</v>
      </c>
      <c r="D308" s="24" t="s">
        <v>131</v>
      </c>
      <c r="E308" s="24" t="s">
        <v>131</v>
      </c>
      <c r="F308" s="24" t="s">
        <v>415</v>
      </c>
      <c r="G308" s="24" t="s">
        <v>131</v>
      </c>
    </row>
    <row r="309" spans="1:7">
      <c r="A309" s="24" t="s">
        <v>879</v>
      </c>
      <c r="B309" s="24" t="s">
        <v>411</v>
      </c>
      <c r="C309" s="24" t="s">
        <v>416</v>
      </c>
      <c r="D309" s="24" t="s">
        <v>131</v>
      </c>
      <c r="E309" s="24" t="s">
        <v>131</v>
      </c>
      <c r="F309" s="24" t="s">
        <v>416</v>
      </c>
      <c r="G309" s="24" t="s">
        <v>131</v>
      </c>
    </row>
    <row r="310" spans="1:7">
      <c r="A310" s="24" t="s">
        <v>880</v>
      </c>
      <c r="B310" s="24" t="s">
        <v>411</v>
      </c>
      <c r="C310" s="24" t="s">
        <v>417</v>
      </c>
      <c r="D310" s="24" t="s">
        <v>131</v>
      </c>
      <c r="E310" s="24" t="s">
        <v>131</v>
      </c>
      <c r="F310" s="24" t="s">
        <v>417</v>
      </c>
      <c r="G310" s="24" t="s">
        <v>131</v>
      </c>
    </row>
    <row r="311" spans="1:7">
      <c r="A311" s="24" t="s">
        <v>881</v>
      </c>
      <c r="B311" s="24" t="s">
        <v>411</v>
      </c>
      <c r="C311" s="24" t="s">
        <v>418</v>
      </c>
      <c r="D311" s="24" t="s">
        <v>131</v>
      </c>
      <c r="E311" s="24" t="s">
        <v>131</v>
      </c>
      <c r="F311" s="24" t="s">
        <v>418</v>
      </c>
      <c r="G311" s="24" t="s">
        <v>131</v>
      </c>
    </row>
    <row r="312" spans="1:7">
      <c r="A312" s="24" t="s">
        <v>882</v>
      </c>
      <c r="B312" s="24" t="s">
        <v>411</v>
      </c>
      <c r="C312" s="24" t="s">
        <v>419</v>
      </c>
      <c r="D312" s="24" t="s">
        <v>131</v>
      </c>
      <c r="E312" s="24" t="s">
        <v>131</v>
      </c>
      <c r="F312" s="24" t="s">
        <v>419</v>
      </c>
      <c r="G312" s="24" t="s">
        <v>131</v>
      </c>
    </row>
    <row r="313" spans="1:7">
      <c r="A313" s="24" t="s">
        <v>883</v>
      </c>
      <c r="B313" s="24" t="s">
        <v>411</v>
      </c>
      <c r="C313" s="24" t="s">
        <v>420</v>
      </c>
      <c r="D313" s="24" t="s">
        <v>131</v>
      </c>
      <c r="E313" s="24" t="s">
        <v>131</v>
      </c>
      <c r="F313" s="24" t="s">
        <v>420</v>
      </c>
      <c r="G313" s="24" t="s">
        <v>131</v>
      </c>
    </row>
    <row r="314" spans="1:7">
      <c r="A314" s="24" t="s">
        <v>884</v>
      </c>
      <c r="B314" s="24" t="s">
        <v>411</v>
      </c>
      <c r="C314" s="24" t="s">
        <v>421</v>
      </c>
      <c r="D314" s="24" t="s">
        <v>131</v>
      </c>
      <c r="E314" s="24" t="s">
        <v>131</v>
      </c>
      <c r="F314" s="24" t="s">
        <v>421</v>
      </c>
      <c r="G314" s="24" t="s">
        <v>131</v>
      </c>
    </row>
    <row r="315" spans="1:7">
      <c r="A315" s="24" t="s">
        <v>885</v>
      </c>
      <c r="B315" s="24" t="s">
        <v>411</v>
      </c>
      <c r="C315" s="24" t="s">
        <v>422</v>
      </c>
      <c r="D315" s="24" t="s">
        <v>131</v>
      </c>
      <c r="E315" s="24" t="s">
        <v>131</v>
      </c>
      <c r="F315" s="24" t="s">
        <v>422</v>
      </c>
      <c r="G315" s="24" t="s">
        <v>131</v>
      </c>
    </row>
    <row r="316" spans="1:7">
      <c r="A316" s="24" t="s">
        <v>886</v>
      </c>
      <c r="B316" s="24" t="s">
        <v>411</v>
      </c>
      <c r="C316" s="24" t="s">
        <v>423</v>
      </c>
      <c r="D316" s="24" t="s">
        <v>131</v>
      </c>
      <c r="E316" s="24" t="s">
        <v>131</v>
      </c>
      <c r="F316" s="24" t="s">
        <v>423</v>
      </c>
      <c r="G316" s="24" t="s">
        <v>131</v>
      </c>
    </row>
    <row r="317" spans="1:7">
      <c r="A317" s="24" t="s">
        <v>887</v>
      </c>
      <c r="B317" s="24" t="s">
        <v>411</v>
      </c>
      <c r="C317" s="24" t="s">
        <v>424</v>
      </c>
      <c r="D317" s="24" t="s">
        <v>131</v>
      </c>
      <c r="E317" s="24" t="s">
        <v>131</v>
      </c>
      <c r="F317" s="24" t="s">
        <v>424</v>
      </c>
      <c r="G317" s="24" t="s">
        <v>131</v>
      </c>
    </row>
    <row r="318" spans="1:7">
      <c r="A318" s="24" t="s">
        <v>888</v>
      </c>
      <c r="B318" s="24" t="s">
        <v>411</v>
      </c>
      <c r="C318" s="24" t="s">
        <v>322</v>
      </c>
      <c r="D318" s="24" t="s">
        <v>131</v>
      </c>
      <c r="E318" s="24" t="s">
        <v>131</v>
      </c>
      <c r="F318" s="24" t="s">
        <v>322</v>
      </c>
      <c r="G318" s="24" t="s">
        <v>131</v>
      </c>
    </row>
    <row r="319" spans="1:7">
      <c r="A319" s="24" t="s">
        <v>889</v>
      </c>
      <c r="B319" s="24" t="s">
        <v>411</v>
      </c>
      <c r="C319" s="24" t="s">
        <v>351</v>
      </c>
      <c r="D319" s="24" t="s">
        <v>131</v>
      </c>
      <c r="E319" s="24" t="s">
        <v>131</v>
      </c>
      <c r="F319" s="24" t="s">
        <v>351</v>
      </c>
      <c r="G319" s="24" t="s">
        <v>131</v>
      </c>
    </row>
    <row r="320" spans="1:7" ht="30">
      <c r="A320" s="24" t="s">
        <v>890</v>
      </c>
      <c r="B320" s="24" t="s">
        <v>411</v>
      </c>
      <c r="C320" s="24" t="s">
        <v>425</v>
      </c>
      <c r="D320" s="24" t="s">
        <v>131</v>
      </c>
      <c r="E320" s="24" t="s">
        <v>131</v>
      </c>
      <c r="F320" s="24" t="s">
        <v>425</v>
      </c>
      <c r="G320" s="24" t="s">
        <v>131</v>
      </c>
    </row>
    <row r="321" spans="1:7" ht="45">
      <c r="A321" s="24" t="s">
        <v>891</v>
      </c>
      <c r="B321" s="24" t="s">
        <v>426</v>
      </c>
      <c r="C321" s="24" t="s">
        <v>427</v>
      </c>
      <c r="D321" s="24" t="s">
        <v>131</v>
      </c>
      <c r="E321" s="24" t="s">
        <v>131</v>
      </c>
      <c r="F321" s="24" t="s">
        <v>427</v>
      </c>
      <c r="G321" s="24" t="s">
        <v>131</v>
      </c>
    </row>
    <row r="322" spans="1:7" ht="30">
      <c r="A322" s="24" t="s">
        <v>892</v>
      </c>
      <c r="B322" s="24" t="s">
        <v>426</v>
      </c>
      <c r="C322" s="24" t="s">
        <v>342</v>
      </c>
      <c r="D322" s="24" t="s">
        <v>131</v>
      </c>
      <c r="E322" s="24" t="s">
        <v>131</v>
      </c>
      <c r="F322" s="24" t="s">
        <v>342</v>
      </c>
      <c r="G322" s="24" t="s">
        <v>131</v>
      </c>
    </row>
    <row r="323" spans="1:7" ht="30">
      <c r="A323" s="24" t="s">
        <v>893</v>
      </c>
      <c r="B323" s="24" t="s">
        <v>426</v>
      </c>
      <c r="C323" s="24" t="s">
        <v>428</v>
      </c>
      <c r="D323" s="24" t="s">
        <v>131</v>
      </c>
      <c r="E323" s="24" t="s">
        <v>131</v>
      </c>
      <c r="F323" s="24" t="s">
        <v>428</v>
      </c>
      <c r="G323" s="24" t="s">
        <v>131</v>
      </c>
    </row>
    <row r="324" spans="1:7" ht="30">
      <c r="A324" s="24" t="s">
        <v>894</v>
      </c>
      <c r="B324" s="24" t="s">
        <v>426</v>
      </c>
      <c r="C324" s="24" t="s">
        <v>218</v>
      </c>
      <c r="D324" s="24" t="s">
        <v>131</v>
      </c>
      <c r="E324" s="24" t="s">
        <v>131</v>
      </c>
      <c r="F324" s="24" t="s">
        <v>218</v>
      </c>
      <c r="G324" s="24" t="s">
        <v>131</v>
      </c>
    </row>
    <row r="325" spans="1:7" ht="30">
      <c r="A325" s="24" t="s">
        <v>895</v>
      </c>
      <c r="B325" s="24" t="s">
        <v>426</v>
      </c>
      <c r="C325" s="24" t="s">
        <v>429</v>
      </c>
      <c r="D325" s="24" t="s">
        <v>131</v>
      </c>
      <c r="E325" s="24" t="s">
        <v>131</v>
      </c>
      <c r="F325" s="24" t="s">
        <v>429</v>
      </c>
      <c r="G325" s="24" t="s">
        <v>131</v>
      </c>
    </row>
    <row r="326" spans="1:7" ht="30">
      <c r="A326" s="24" t="s">
        <v>896</v>
      </c>
      <c r="B326" s="24" t="s">
        <v>426</v>
      </c>
      <c r="C326" s="24" t="s">
        <v>430</v>
      </c>
      <c r="D326" s="24" t="s">
        <v>131</v>
      </c>
      <c r="E326" s="24" t="s">
        <v>131</v>
      </c>
      <c r="F326" s="24" t="s">
        <v>430</v>
      </c>
      <c r="G326" s="24" t="s">
        <v>131</v>
      </c>
    </row>
    <row r="327" spans="1:7" ht="30">
      <c r="A327" s="24" t="s">
        <v>897</v>
      </c>
      <c r="B327" s="24" t="s">
        <v>426</v>
      </c>
      <c r="C327" s="24" t="s">
        <v>431</v>
      </c>
      <c r="D327" s="24" t="s">
        <v>131</v>
      </c>
      <c r="E327" s="24" t="s">
        <v>131</v>
      </c>
      <c r="F327" s="24" t="s">
        <v>431</v>
      </c>
      <c r="G327" s="24" t="s">
        <v>131</v>
      </c>
    </row>
    <row r="328" spans="1:7" ht="30">
      <c r="A328" s="24" t="s">
        <v>898</v>
      </c>
      <c r="B328" s="24" t="s">
        <v>426</v>
      </c>
      <c r="C328" s="24" t="s">
        <v>432</v>
      </c>
      <c r="D328" s="24" t="s">
        <v>131</v>
      </c>
      <c r="E328" s="24" t="s">
        <v>131</v>
      </c>
      <c r="F328" s="24" t="s">
        <v>432</v>
      </c>
      <c r="G328" s="24" t="s">
        <v>131</v>
      </c>
    </row>
    <row r="329" spans="1:7" ht="30">
      <c r="A329" s="24" t="s">
        <v>899</v>
      </c>
      <c r="B329" s="24" t="s">
        <v>426</v>
      </c>
      <c r="C329" s="24" t="s">
        <v>285</v>
      </c>
      <c r="D329" s="24" t="s">
        <v>131</v>
      </c>
      <c r="E329" s="24" t="s">
        <v>131</v>
      </c>
      <c r="F329" s="24" t="s">
        <v>285</v>
      </c>
      <c r="G329" s="24" t="s">
        <v>131</v>
      </c>
    </row>
    <row r="330" spans="1:7" ht="45">
      <c r="A330" s="24" t="s">
        <v>900</v>
      </c>
      <c r="B330" s="24" t="s">
        <v>426</v>
      </c>
      <c r="C330" s="24" t="s">
        <v>343</v>
      </c>
      <c r="D330" s="24" t="s">
        <v>131</v>
      </c>
      <c r="E330" s="24" t="s">
        <v>131</v>
      </c>
      <c r="F330" s="24" t="s">
        <v>343</v>
      </c>
      <c r="G330" s="24" t="s">
        <v>131</v>
      </c>
    </row>
    <row r="331" spans="1:7" ht="45">
      <c r="A331" s="24" t="s">
        <v>901</v>
      </c>
      <c r="B331" s="24" t="s">
        <v>426</v>
      </c>
      <c r="C331" s="24" t="s">
        <v>389</v>
      </c>
      <c r="D331" s="24" t="s">
        <v>131</v>
      </c>
      <c r="E331" s="24" t="s">
        <v>131</v>
      </c>
      <c r="F331" s="24" t="s">
        <v>389</v>
      </c>
      <c r="G331" s="24" t="s">
        <v>131</v>
      </c>
    </row>
    <row r="332" spans="1:7" ht="30">
      <c r="A332" s="24" t="s">
        <v>902</v>
      </c>
      <c r="B332" s="24" t="s">
        <v>426</v>
      </c>
      <c r="C332" s="24" t="s">
        <v>338</v>
      </c>
      <c r="D332" s="24" t="s">
        <v>131</v>
      </c>
      <c r="E332" s="24" t="s">
        <v>131</v>
      </c>
      <c r="F332" s="24" t="s">
        <v>338</v>
      </c>
      <c r="G332" s="24" t="s">
        <v>131</v>
      </c>
    </row>
    <row r="333" spans="1:7" ht="45">
      <c r="A333" s="24" t="s">
        <v>903</v>
      </c>
      <c r="B333" s="24" t="s">
        <v>426</v>
      </c>
      <c r="C333" s="24" t="s">
        <v>403</v>
      </c>
      <c r="D333" s="24" t="s">
        <v>131</v>
      </c>
      <c r="E333" s="24" t="s">
        <v>131</v>
      </c>
      <c r="F333" s="24" t="s">
        <v>403</v>
      </c>
      <c r="G333" s="24" t="s">
        <v>131</v>
      </c>
    </row>
    <row r="334" spans="1:7" ht="30">
      <c r="A334" s="24" t="s">
        <v>904</v>
      </c>
      <c r="B334" s="24" t="s">
        <v>426</v>
      </c>
      <c r="C334" s="24" t="s">
        <v>322</v>
      </c>
      <c r="D334" s="24" t="s">
        <v>131</v>
      </c>
      <c r="E334" s="24" t="s">
        <v>131</v>
      </c>
      <c r="F334" s="24" t="s">
        <v>322</v>
      </c>
      <c r="G334" s="24" t="s">
        <v>131</v>
      </c>
    </row>
    <row r="335" spans="1:7" ht="45">
      <c r="A335" s="24" t="s">
        <v>905</v>
      </c>
      <c r="B335" s="24" t="s">
        <v>433</v>
      </c>
      <c r="C335" s="24" t="s">
        <v>434</v>
      </c>
      <c r="D335" s="24" t="s">
        <v>131</v>
      </c>
      <c r="E335" s="24" t="s">
        <v>131</v>
      </c>
      <c r="F335" s="24" t="s">
        <v>434</v>
      </c>
      <c r="G335" s="24" t="s">
        <v>131</v>
      </c>
    </row>
    <row r="336" spans="1:7">
      <c r="A336" s="24" t="s">
        <v>906</v>
      </c>
      <c r="B336" s="24" t="s">
        <v>433</v>
      </c>
      <c r="C336" s="24" t="s">
        <v>435</v>
      </c>
      <c r="D336" s="24" t="s">
        <v>131</v>
      </c>
      <c r="E336" s="24" t="s">
        <v>131</v>
      </c>
      <c r="F336" s="24" t="s">
        <v>435</v>
      </c>
      <c r="G336" s="24" t="s">
        <v>131</v>
      </c>
    </row>
    <row r="337" spans="1:7">
      <c r="A337" s="24" t="s">
        <v>907</v>
      </c>
      <c r="B337" s="24" t="s">
        <v>433</v>
      </c>
      <c r="C337" s="24" t="s">
        <v>436</v>
      </c>
      <c r="D337" s="24" t="s">
        <v>131</v>
      </c>
      <c r="E337" s="24" t="s">
        <v>131</v>
      </c>
      <c r="F337" s="24" t="s">
        <v>436</v>
      </c>
      <c r="G337" s="24" t="s">
        <v>131</v>
      </c>
    </row>
    <row r="338" spans="1:7">
      <c r="A338" s="24" t="s">
        <v>908</v>
      </c>
      <c r="B338" s="24" t="s">
        <v>433</v>
      </c>
      <c r="C338" s="24" t="s">
        <v>437</v>
      </c>
      <c r="D338" s="24" t="s">
        <v>131</v>
      </c>
      <c r="E338" s="24" t="s">
        <v>131</v>
      </c>
      <c r="F338" s="24" t="s">
        <v>437</v>
      </c>
      <c r="G338" s="24" t="s">
        <v>131</v>
      </c>
    </row>
    <row r="339" spans="1:7">
      <c r="A339" s="24" t="s">
        <v>909</v>
      </c>
      <c r="B339" s="24" t="s">
        <v>433</v>
      </c>
      <c r="C339" s="24" t="s">
        <v>353</v>
      </c>
      <c r="D339" s="24" t="s">
        <v>131</v>
      </c>
      <c r="E339" s="24" t="s">
        <v>131</v>
      </c>
      <c r="F339" s="24" t="s">
        <v>353</v>
      </c>
      <c r="G339" s="24" t="s">
        <v>131</v>
      </c>
    </row>
    <row r="340" spans="1:7">
      <c r="A340" s="24" t="s">
        <v>910</v>
      </c>
      <c r="B340" s="24" t="s">
        <v>433</v>
      </c>
      <c r="C340" s="24" t="s">
        <v>438</v>
      </c>
      <c r="D340" s="24" t="s">
        <v>131</v>
      </c>
      <c r="E340" s="24" t="s">
        <v>131</v>
      </c>
      <c r="F340" s="24" t="s">
        <v>438</v>
      </c>
      <c r="G340" s="24" t="s">
        <v>131</v>
      </c>
    </row>
    <row r="341" spans="1:7">
      <c r="A341" s="24" t="s">
        <v>911</v>
      </c>
      <c r="B341" s="24" t="s">
        <v>439</v>
      </c>
      <c r="C341" s="24" t="s">
        <v>406</v>
      </c>
      <c r="D341" s="24" t="s">
        <v>131</v>
      </c>
      <c r="E341" s="24" t="s">
        <v>131</v>
      </c>
      <c r="F341" s="24" t="s">
        <v>406</v>
      </c>
      <c r="G341" s="24" t="s">
        <v>131</v>
      </c>
    </row>
    <row r="342" spans="1:7" ht="30">
      <c r="A342" s="24" t="s">
        <v>912</v>
      </c>
      <c r="B342" s="24" t="s">
        <v>439</v>
      </c>
      <c r="C342" s="24" t="s">
        <v>440</v>
      </c>
      <c r="D342" s="24" t="s">
        <v>131</v>
      </c>
      <c r="E342" s="24" t="s">
        <v>131</v>
      </c>
      <c r="F342" s="24" t="s">
        <v>440</v>
      </c>
      <c r="G342" s="24" t="s">
        <v>131</v>
      </c>
    </row>
    <row r="343" spans="1:7" ht="30">
      <c r="A343" s="24" t="s">
        <v>913</v>
      </c>
      <c r="B343" s="24" t="s">
        <v>439</v>
      </c>
      <c r="C343" s="24" t="s">
        <v>441</v>
      </c>
      <c r="D343" s="24" t="s">
        <v>131</v>
      </c>
      <c r="E343" s="24" t="s">
        <v>131</v>
      </c>
      <c r="F343" s="24" t="s">
        <v>441</v>
      </c>
      <c r="G343" s="24" t="s">
        <v>131</v>
      </c>
    </row>
    <row r="344" spans="1:7">
      <c r="A344" s="24" t="s">
        <v>914</v>
      </c>
      <c r="B344" s="24" t="s">
        <v>439</v>
      </c>
      <c r="C344" s="24" t="s">
        <v>376</v>
      </c>
      <c r="D344" s="24" t="s">
        <v>131</v>
      </c>
      <c r="E344" s="24" t="s">
        <v>131</v>
      </c>
      <c r="F344" s="24" t="s">
        <v>376</v>
      </c>
      <c r="G344" s="24" t="s">
        <v>131</v>
      </c>
    </row>
    <row r="345" spans="1:7">
      <c r="A345" s="24" t="s">
        <v>915</v>
      </c>
      <c r="B345" s="24" t="s">
        <v>439</v>
      </c>
      <c r="C345" s="24" t="s">
        <v>377</v>
      </c>
      <c r="D345" s="24" t="s">
        <v>131</v>
      </c>
      <c r="E345" s="24" t="s">
        <v>131</v>
      </c>
      <c r="F345" s="24" t="s">
        <v>377</v>
      </c>
      <c r="G345" s="24" t="s">
        <v>131</v>
      </c>
    </row>
    <row r="346" spans="1:7" ht="30">
      <c r="A346" s="24" t="s">
        <v>916</v>
      </c>
      <c r="B346" s="24" t="s">
        <v>439</v>
      </c>
      <c r="C346" s="24" t="s">
        <v>442</v>
      </c>
      <c r="D346" s="24" t="s">
        <v>131</v>
      </c>
      <c r="E346" s="24" t="s">
        <v>131</v>
      </c>
      <c r="F346" s="24" t="s">
        <v>442</v>
      </c>
      <c r="G346" s="24" t="s">
        <v>131</v>
      </c>
    </row>
    <row r="347" spans="1:7">
      <c r="A347" s="24" t="s">
        <v>917</v>
      </c>
      <c r="B347" s="24" t="s">
        <v>439</v>
      </c>
      <c r="C347" s="24" t="s">
        <v>443</v>
      </c>
      <c r="D347" s="24" t="s">
        <v>131</v>
      </c>
      <c r="E347" s="24" t="s">
        <v>131</v>
      </c>
      <c r="F347" s="24" t="s">
        <v>443</v>
      </c>
      <c r="G347" s="24" t="s">
        <v>131</v>
      </c>
    </row>
    <row r="348" spans="1:7">
      <c r="A348" s="24" t="s">
        <v>918</v>
      </c>
      <c r="B348" s="24" t="s">
        <v>439</v>
      </c>
      <c r="C348" s="24" t="s">
        <v>383</v>
      </c>
      <c r="D348" s="24" t="s">
        <v>131</v>
      </c>
      <c r="E348" s="24" t="s">
        <v>131</v>
      </c>
      <c r="F348" s="24" t="s">
        <v>383</v>
      </c>
      <c r="G348" s="24" t="s">
        <v>131</v>
      </c>
    </row>
    <row r="349" spans="1:7">
      <c r="A349" s="24" t="s">
        <v>919</v>
      </c>
      <c r="B349" s="24" t="s">
        <v>439</v>
      </c>
      <c r="C349" s="24" t="s">
        <v>430</v>
      </c>
      <c r="D349" s="24" t="s">
        <v>131</v>
      </c>
      <c r="E349" s="24" t="s">
        <v>131</v>
      </c>
      <c r="F349" s="24" t="s">
        <v>430</v>
      </c>
      <c r="G349" s="24" t="s">
        <v>131</v>
      </c>
    </row>
    <row r="350" spans="1:7">
      <c r="A350" s="24" t="s">
        <v>920</v>
      </c>
      <c r="B350" s="24" t="s">
        <v>439</v>
      </c>
      <c r="C350" s="24" t="s">
        <v>431</v>
      </c>
      <c r="D350" s="24" t="s">
        <v>131</v>
      </c>
      <c r="E350" s="24" t="s">
        <v>131</v>
      </c>
      <c r="F350" s="24" t="s">
        <v>431</v>
      </c>
      <c r="G350" s="24" t="s">
        <v>131</v>
      </c>
    </row>
    <row r="351" spans="1:7" ht="30">
      <c r="A351" s="24" t="s">
        <v>921</v>
      </c>
      <c r="B351" s="24" t="s">
        <v>439</v>
      </c>
      <c r="C351" s="24" t="s">
        <v>444</v>
      </c>
      <c r="D351" s="24" t="s">
        <v>131</v>
      </c>
      <c r="E351" s="24" t="s">
        <v>131</v>
      </c>
      <c r="F351" s="24" t="s">
        <v>444</v>
      </c>
      <c r="G351" s="24" t="s">
        <v>131</v>
      </c>
    </row>
    <row r="352" spans="1:7">
      <c r="A352" s="24" t="s">
        <v>922</v>
      </c>
      <c r="B352" s="24" t="s">
        <v>439</v>
      </c>
      <c r="C352" s="24" t="s">
        <v>322</v>
      </c>
      <c r="D352" s="24" t="s">
        <v>131</v>
      </c>
      <c r="E352" s="24" t="s">
        <v>131</v>
      </c>
      <c r="F352" s="24" t="s">
        <v>322</v>
      </c>
      <c r="G352" s="24" t="s">
        <v>131</v>
      </c>
    </row>
    <row r="353" spans="1:7">
      <c r="A353" s="24" t="s">
        <v>923</v>
      </c>
      <c r="B353" s="24" t="s">
        <v>445</v>
      </c>
      <c r="C353" s="24" t="s">
        <v>359</v>
      </c>
      <c r="D353" s="24" t="s">
        <v>131</v>
      </c>
      <c r="E353" s="24" t="s">
        <v>131</v>
      </c>
      <c r="F353" s="24" t="s">
        <v>359</v>
      </c>
      <c r="G353" s="24" t="s">
        <v>131</v>
      </c>
    </row>
    <row r="354" spans="1:7">
      <c r="A354" s="24" t="s">
        <v>924</v>
      </c>
      <c r="B354" s="24" t="s">
        <v>445</v>
      </c>
      <c r="C354" s="24" t="s">
        <v>359</v>
      </c>
      <c r="D354" s="24" t="s">
        <v>131</v>
      </c>
      <c r="E354" s="24" t="s">
        <v>131</v>
      </c>
      <c r="F354" s="24" t="s">
        <v>359</v>
      </c>
      <c r="G354" s="24" t="s">
        <v>131</v>
      </c>
    </row>
    <row r="355" spans="1:7">
      <c r="A355" s="24" t="s">
        <v>925</v>
      </c>
      <c r="B355" s="24" t="s">
        <v>445</v>
      </c>
      <c r="C355" s="24" t="s">
        <v>446</v>
      </c>
      <c r="D355" s="24" t="s">
        <v>131</v>
      </c>
      <c r="E355" s="24" t="s">
        <v>131</v>
      </c>
      <c r="F355" s="24" t="s">
        <v>446</v>
      </c>
      <c r="G355" s="24" t="s">
        <v>131</v>
      </c>
    </row>
    <row r="356" spans="1:7" ht="30">
      <c r="A356" s="24" t="s">
        <v>926</v>
      </c>
      <c r="B356" s="24" t="s">
        <v>445</v>
      </c>
      <c r="C356" s="24" t="s">
        <v>447</v>
      </c>
      <c r="D356" s="24" t="s">
        <v>131</v>
      </c>
      <c r="E356" s="24" t="s">
        <v>131</v>
      </c>
      <c r="F356" s="24" t="s">
        <v>447</v>
      </c>
      <c r="G356" s="24" t="s">
        <v>131</v>
      </c>
    </row>
    <row r="357" spans="1:7" ht="30">
      <c r="A357" s="24" t="s">
        <v>927</v>
      </c>
      <c r="B357" s="24" t="s">
        <v>457</v>
      </c>
      <c r="C357" s="24" t="s">
        <v>458</v>
      </c>
      <c r="D357" s="24" t="s">
        <v>131</v>
      </c>
      <c r="E357" s="24" t="s">
        <v>131</v>
      </c>
      <c r="F357" s="24" t="s">
        <v>458</v>
      </c>
      <c r="G357" s="24" t="s">
        <v>131</v>
      </c>
    </row>
    <row r="358" spans="1:7">
      <c r="A358" s="24" t="s">
        <v>928</v>
      </c>
      <c r="B358" s="24" t="s">
        <v>457</v>
      </c>
      <c r="C358" s="24" t="s">
        <v>459</v>
      </c>
      <c r="D358" s="24" t="s">
        <v>131</v>
      </c>
      <c r="E358" s="24" t="s">
        <v>131</v>
      </c>
      <c r="F358" s="24" t="s">
        <v>459</v>
      </c>
      <c r="G358" s="24" t="s">
        <v>131</v>
      </c>
    </row>
    <row r="359" spans="1:7">
      <c r="A359" s="24" t="s">
        <v>929</v>
      </c>
      <c r="B359" s="24" t="s">
        <v>457</v>
      </c>
      <c r="C359" s="24" t="s">
        <v>376</v>
      </c>
      <c r="D359" s="24" t="s">
        <v>131</v>
      </c>
      <c r="E359" s="24" t="s">
        <v>131</v>
      </c>
      <c r="F359" s="24" t="s">
        <v>376</v>
      </c>
      <c r="G359" s="24" t="s">
        <v>131</v>
      </c>
    </row>
    <row r="360" spans="1:7">
      <c r="A360" s="24" t="s">
        <v>930</v>
      </c>
      <c r="B360" s="24" t="s">
        <v>457</v>
      </c>
      <c r="C360" s="24" t="s">
        <v>460</v>
      </c>
      <c r="D360" s="24" t="s">
        <v>131</v>
      </c>
      <c r="E360" s="24" t="s">
        <v>131</v>
      </c>
      <c r="F360" s="24" t="s">
        <v>460</v>
      </c>
      <c r="G360" s="24" t="s">
        <v>131</v>
      </c>
    </row>
    <row r="361" spans="1:7">
      <c r="A361" s="24" t="s">
        <v>931</v>
      </c>
      <c r="B361" s="24" t="s">
        <v>457</v>
      </c>
      <c r="C361" s="24" t="s">
        <v>461</v>
      </c>
      <c r="D361" s="24" t="s">
        <v>131</v>
      </c>
      <c r="E361" s="24" t="s">
        <v>131</v>
      </c>
      <c r="F361" s="24" t="s">
        <v>461</v>
      </c>
      <c r="G361" s="24" t="s">
        <v>131</v>
      </c>
    </row>
    <row r="362" spans="1:7">
      <c r="A362" s="24" t="s">
        <v>932</v>
      </c>
      <c r="B362" s="24" t="s">
        <v>457</v>
      </c>
      <c r="C362" s="24" t="s">
        <v>462</v>
      </c>
      <c r="D362" s="24" t="s">
        <v>131</v>
      </c>
      <c r="E362" s="24" t="s">
        <v>131</v>
      </c>
      <c r="F362" s="24" t="s">
        <v>462</v>
      </c>
      <c r="G362" s="24" t="s">
        <v>131</v>
      </c>
    </row>
    <row r="363" spans="1:7">
      <c r="A363" s="24" t="s">
        <v>933</v>
      </c>
      <c r="B363" s="24" t="s">
        <v>457</v>
      </c>
      <c r="C363" s="24" t="s">
        <v>463</v>
      </c>
      <c r="D363" s="24" t="s">
        <v>131</v>
      </c>
      <c r="E363" s="24" t="s">
        <v>131</v>
      </c>
      <c r="F363" s="24" t="s">
        <v>463</v>
      </c>
      <c r="G363" s="24" t="s">
        <v>131</v>
      </c>
    </row>
    <row r="364" spans="1:7">
      <c r="A364" s="24" t="s">
        <v>934</v>
      </c>
      <c r="B364" s="24" t="s">
        <v>457</v>
      </c>
      <c r="C364" s="24" t="s">
        <v>464</v>
      </c>
      <c r="D364" s="24" t="s">
        <v>131</v>
      </c>
      <c r="E364" s="24" t="s">
        <v>131</v>
      </c>
      <c r="F364" s="24" t="s">
        <v>464</v>
      </c>
      <c r="G364" s="24" t="s">
        <v>131</v>
      </c>
    </row>
    <row r="365" spans="1:7" ht="90">
      <c r="A365" s="24" t="s">
        <v>935</v>
      </c>
      <c r="B365" s="24" t="s">
        <v>457</v>
      </c>
      <c r="C365" s="24" t="s">
        <v>465</v>
      </c>
      <c r="D365" s="24" t="s">
        <v>131</v>
      </c>
      <c r="E365" s="24" t="s">
        <v>131</v>
      </c>
      <c r="F365" s="24" t="s">
        <v>465</v>
      </c>
      <c r="G365" s="24" t="s">
        <v>131</v>
      </c>
    </row>
    <row r="366" spans="1:7">
      <c r="A366" s="24" t="s">
        <v>936</v>
      </c>
      <c r="B366" s="24" t="s">
        <v>457</v>
      </c>
      <c r="C366" s="24" t="s">
        <v>466</v>
      </c>
      <c r="D366" s="24" t="s">
        <v>131</v>
      </c>
      <c r="E366" s="24" t="s">
        <v>131</v>
      </c>
      <c r="F366" s="24" t="s">
        <v>466</v>
      </c>
      <c r="G366" s="24" t="s">
        <v>131</v>
      </c>
    </row>
    <row r="367" spans="1:7" ht="30">
      <c r="A367" s="24" t="s">
        <v>937</v>
      </c>
      <c r="B367" s="24" t="s">
        <v>457</v>
      </c>
      <c r="C367" s="24" t="s">
        <v>467</v>
      </c>
      <c r="D367" s="24" t="s">
        <v>131</v>
      </c>
      <c r="E367" s="24" t="s">
        <v>131</v>
      </c>
      <c r="F367" s="24" t="s">
        <v>467</v>
      </c>
      <c r="G367" s="24" t="s">
        <v>131</v>
      </c>
    </row>
    <row r="368" spans="1:7">
      <c r="A368" s="24" t="s">
        <v>938</v>
      </c>
      <c r="B368" s="24" t="s">
        <v>457</v>
      </c>
      <c r="C368" s="24" t="s">
        <v>431</v>
      </c>
      <c r="D368" s="24" t="s">
        <v>131</v>
      </c>
      <c r="E368" s="24" t="s">
        <v>131</v>
      </c>
      <c r="F368" s="24" t="s">
        <v>431</v>
      </c>
      <c r="G368" s="24" t="s">
        <v>131</v>
      </c>
    </row>
    <row r="369" spans="1:7">
      <c r="A369" s="24" t="s">
        <v>939</v>
      </c>
      <c r="B369" s="24" t="s">
        <v>457</v>
      </c>
      <c r="C369" s="24" t="s">
        <v>468</v>
      </c>
      <c r="D369" s="24" t="s">
        <v>131</v>
      </c>
      <c r="E369" s="24" t="s">
        <v>131</v>
      </c>
      <c r="F369" s="24" t="s">
        <v>468</v>
      </c>
      <c r="G369" s="24" t="s">
        <v>131</v>
      </c>
    </row>
    <row r="370" spans="1:7">
      <c r="A370" s="24" t="s">
        <v>940</v>
      </c>
      <c r="B370" s="24" t="s">
        <v>457</v>
      </c>
      <c r="C370" s="24" t="s">
        <v>469</v>
      </c>
      <c r="D370" s="24" t="s">
        <v>131</v>
      </c>
      <c r="E370" s="24" t="s">
        <v>131</v>
      </c>
      <c r="F370" s="24" t="s">
        <v>469</v>
      </c>
      <c r="G370" s="24" t="s">
        <v>131</v>
      </c>
    </row>
    <row r="371" spans="1:7" ht="30">
      <c r="A371" s="24" t="s">
        <v>941</v>
      </c>
      <c r="B371" s="24" t="s">
        <v>457</v>
      </c>
      <c r="C371" s="24" t="s">
        <v>470</v>
      </c>
      <c r="D371" s="24" t="s">
        <v>131</v>
      </c>
      <c r="E371" s="24" t="s">
        <v>131</v>
      </c>
      <c r="F371" s="24" t="s">
        <v>470</v>
      </c>
      <c r="G371" s="24" t="s">
        <v>131</v>
      </c>
    </row>
    <row r="372" spans="1:7">
      <c r="A372" s="24" t="s">
        <v>942</v>
      </c>
      <c r="B372" s="24" t="s">
        <v>457</v>
      </c>
      <c r="C372" s="24" t="s">
        <v>471</v>
      </c>
      <c r="D372" s="24" t="s">
        <v>131</v>
      </c>
      <c r="E372" s="24" t="s">
        <v>131</v>
      </c>
      <c r="F372" s="24" t="s">
        <v>471</v>
      </c>
      <c r="G372" s="24" t="s">
        <v>131</v>
      </c>
    </row>
    <row r="373" spans="1:7">
      <c r="A373" s="24" t="s">
        <v>943</v>
      </c>
      <c r="B373" s="24" t="s">
        <v>457</v>
      </c>
      <c r="C373" s="24" t="s">
        <v>472</v>
      </c>
      <c r="D373" s="24" t="s">
        <v>131</v>
      </c>
      <c r="E373" s="24" t="s">
        <v>131</v>
      </c>
      <c r="F373" s="24" t="s">
        <v>472</v>
      </c>
      <c r="G373" s="24" t="s">
        <v>131</v>
      </c>
    </row>
    <row r="374" spans="1:7" ht="30">
      <c r="A374" s="24" t="s">
        <v>944</v>
      </c>
      <c r="B374" s="24" t="s">
        <v>457</v>
      </c>
      <c r="C374" s="24" t="s">
        <v>473</v>
      </c>
      <c r="D374" s="24" t="s">
        <v>131</v>
      </c>
      <c r="E374" s="24" t="s">
        <v>131</v>
      </c>
      <c r="F374" s="24" t="s">
        <v>473</v>
      </c>
      <c r="G374" s="24" t="s">
        <v>131</v>
      </c>
    </row>
    <row r="375" spans="1:7">
      <c r="A375" s="24" t="s">
        <v>945</v>
      </c>
      <c r="B375" s="24" t="s">
        <v>457</v>
      </c>
      <c r="C375" s="24" t="s">
        <v>474</v>
      </c>
      <c r="D375" s="24" t="s">
        <v>131</v>
      </c>
      <c r="E375" s="24" t="s">
        <v>131</v>
      </c>
      <c r="F375" s="24" t="s">
        <v>474</v>
      </c>
      <c r="G375" s="24" t="s">
        <v>131</v>
      </c>
    </row>
    <row r="376" spans="1:7">
      <c r="A376" s="24" t="s">
        <v>946</v>
      </c>
      <c r="B376" s="24" t="s">
        <v>475</v>
      </c>
      <c r="C376" s="24" t="s">
        <v>476</v>
      </c>
      <c r="D376" s="24" t="s">
        <v>131</v>
      </c>
      <c r="E376" s="24" t="s">
        <v>131</v>
      </c>
      <c r="F376" s="24" t="s">
        <v>476</v>
      </c>
      <c r="G376" s="24" t="s">
        <v>131</v>
      </c>
    </row>
    <row r="377" spans="1:7">
      <c r="A377" s="24" t="s">
        <v>947</v>
      </c>
      <c r="B377" s="24" t="s">
        <v>475</v>
      </c>
      <c r="C377" s="24" t="s">
        <v>477</v>
      </c>
      <c r="D377" s="24" t="s">
        <v>131</v>
      </c>
      <c r="E377" s="24" t="s">
        <v>131</v>
      </c>
      <c r="F377" s="24" t="s">
        <v>477</v>
      </c>
      <c r="G377" s="24" t="s">
        <v>131</v>
      </c>
    </row>
    <row r="378" spans="1:7" ht="30">
      <c r="A378" s="24" t="s">
        <v>948</v>
      </c>
      <c r="B378" s="24" t="s">
        <v>475</v>
      </c>
      <c r="C378" s="24" t="s">
        <v>478</v>
      </c>
      <c r="D378" s="24" t="s">
        <v>131</v>
      </c>
      <c r="E378" s="24" t="s">
        <v>131</v>
      </c>
      <c r="F378" s="24" t="s">
        <v>478</v>
      </c>
      <c r="G378" s="24" t="s">
        <v>131</v>
      </c>
    </row>
    <row r="379" spans="1:7" ht="30">
      <c r="A379" s="24" t="s">
        <v>949</v>
      </c>
      <c r="B379" s="24" t="s">
        <v>475</v>
      </c>
      <c r="C379" s="24" t="s">
        <v>479</v>
      </c>
      <c r="D379" s="24" t="s">
        <v>131</v>
      </c>
      <c r="E379" s="24" t="s">
        <v>131</v>
      </c>
      <c r="F379" s="24" t="s">
        <v>479</v>
      </c>
      <c r="G379" s="24" t="s">
        <v>131</v>
      </c>
    </row>
    <row r="380" spans="1:7" ht="30">
      <c r="A380" s="24" t="s">
        <v>950</v>
      </c>
      <c r="B380" s="24" t="s">
        <v>480</v>
      </c>
      <c r="C380" s="24" t="s">
        <v>481</v>
      </c>
      <c r="D380" s="24" t="s">
        <v>131</v>
      </c>
      <c r="E380" s="24" t="s">
        <v>131</v>
      </c>
      <c r="F380" s="24" t="s">
        <v>481</v>
      </c>
      <c r="G380" s="24" t="s">
        <v>131</v>
      </c>
    </row>
    <row r="381" spans="1:7">
      <c r="A381" s="24" t="s">
        <v>951</v>
      </c>
      <c r="B381" s="24" t="s">
        <v>480</v>
      </c>
      <c r="C381" s="24" t="s">
        <v>482</v>
      </c>
      <c r="D381" s="24" t="s">
        <v>131</v>
      </c>
      <c r="E381" s="24" t="s">
        <v>131</v>
      </c>
      <c r="F381" s="24" t="s">
        <v>482</v>
      </c>
      <c r="G381" s="24" t="s">
        <v>131</v>
      </c>
    </row>
    <row r="382" spans="1:7" ht="45">
      <c r="A382" s="24" t="s">
        <v>952</v>
      </c>
      <c r="B382" s="24" t="s">
        <v>491</v>
      </c>
      <c r="C382" s="24" t="s">
        <v>492</v>
      </c>
      <c r="D382" s="24" t="s">
        <v>131</v>
      </c>
      <c r="E382" s="24" t="s">
        <v>131</v>
      </c>
      <c r="F382" s="24" t="s">
        <v>492</v>
      </c>
      <c r="G382" s="24" t="s">
        <v>131</v>
      </c>
    </row>
    <row r="383" spans="1:7" ht="30">
      <c r="A383" s="24" t="s">
        <v>953</v>
      </c>
      <c r="B383" s="24" t="s">
        <v>493</v>
      </c>
      <c r="C383" s="24" t="s">
        <v>494</v>
      </c>
      <c r="D383" s="24" t="s">
        <v>131</v>
      </c>
      <c r="E383" s="24" t="s">
        <v>131</v>
      </c>
      <c r="F383" s="24" t="s">
        <v>494</v>
      </c>
      <c r="G383" s="24" t="s">
        <v>131</v>
      </c>
    </row>
    <row r="384" spans="1:7">
      <c r="A384" s="24" t="s">
        <v>954</v>
      </c>
      <c r="B384" s="24" t="s">
        <v>493</v>
      </c>
      <c r="C384" s="24" t="s">
        <v>495</v>
      </c>
      <c r="D384" s="24" t="s">
        <v>131</v>
      </c>
      <c r="E384" s="24" t="s">
        <v>131</v>
      </c>
      <c r="F384" s="24" t="s">
        <v>495</v>
      </c>
      <c r="G384" s="24" t="s">
        <v>131</v>
      </c>
    </row>
    <row r="385" spans="1:7">
      <c r="A385" s="24" t="s">
        <v>955</v>
      </c>
      <c r="B385" s="24" t="s">
        <v>493</v>
      </c>
      <c r="C385" s="24" t="s">
        <v>496</v>
      </c>
      <c r="D385" s="24" t="s">
        <v>131</v>
      </c>
      <c r="E385" s="24" t="s">
        <v>131</v>
      </c>
      <c r="F385" s="24" t="s">
        <v>496</v>
      </c>
      <c r="G385" s="24" t="s">
        <v>131</v>
      </c>
    </row>
    <row r="386" spans="1:7" ht="30">
      <c r="A386" s="24" t="s">
        <v>956</v>
      </c>
      <c r="B386" s="24" t="s">
        <v>493</v>
      </c>
      <c r="C386" s="24" t="s">
        <v>497</v>
      </c>
      <c r="D386" s="24" t="s">
        <v>131</v>
      </c>
      <c r="E386" s="24" t="s">
        <v>131</v>
      </c>
      <c r="F386" s="24" t="s">
        <v>497</v>
      </c>
      <c r="G386" s="24" t="s">
        <v>131</v>
      </c>
    </row>
    <row r="387" spans="1:7">
      <c r="A387" s="24" t="s">
        <v>957</v>
      </c>
      <c r="B387" s="24" t="s">
        <v>493</v>
      </c>
      <c r="C387" s="24" t="s">
        <v>498</v>
      </c>
      <c r="D387" s="24" t="s">
        <v>131</v>
      </c>
      <c r="E387" s="24" t="s">
        <v>131</v>
      </c>
      <c r="F387" s="24" t="s">
        <v>498</v>
      </c>
      <c r="G387" s="24" t="s">
        <v>131</v>
      </c>
    </row>
    <row r="388" spans="1:7" ht="30">
      <c r="A388" s="24" t="s">
        <v>958</v>
      </c>
      <c r="B388" s="24" t="s">
        <v>493</v>
      </c>
      <c r="C388" s="24" t="s">
        <v>499</v>
      </c>
      <c r="D388" s="24" t="s">
        <v>131</v>
      </c>
      <c r="E388" s="24" t="s">
        <v>131</v>
      </c>
      <c r="F388" s="24" t="s">
        <v>499</v>
      </c>
      <c r="G388" s="24" t="s">
        <v>131</v>
      </c>
    </row>
    <row r="389" spans="1:7" ht="30">
      <c r="A389" s="24" t="s">
        <v>959</v>
      </c>
      <c r="B389" s="24" t="s">
        <v>493</v>
      </c>
      <c r="C389" s="24" t="s">
        <v>500</v>
      </c>
      <c r="D389" s="24" t="s">
        <v>131</v>
      </c>
      <c r="E389" s="24" t="s">
        <v>131</v>
      </c>
      <c r="F389" s="24" t="s">
        <v>500</v>
      </c>
      <c r="G389" s="24" t="s">
        <v>131</v>
      </c>
    </row>
    <row r="390" spans="1:7" ht="30">
      <c r="A390" s="24" t="s">
        <v>960</v>
      </c>
      <c r="B390" s="24" t="s">
        <v>501</v>
      </c>
      <c r="C390" s="24" t="s">
        <v>502</v>
      </c>
      <c r="D390" s="24" t="s">
        <v>131</v>
      </c>
      <c r="E390" s="24" t="s">
        <v>131</v>
      </c>
      <c r="F390" s="24" t="s">
        <v>502</v>
      </c>
      <c r="G390" s="24" t="s">
        <v>131</v>
      </c>
    </row>
    <row r="391" spans="1:7" ht="30">
      <c r="A391" s="24" t="s">
        <v>961</v>
      </c>
      <c r="B391" s="24" t="s">
        <v>501</v>
      </c>
      <c r="C391" s="24" t="s">
        <v>503</v>
      </c>
      <c r="D391" s="24" t="s">
        <v>131</v>
      </c>
      <c r="E391" s="24" t="s">
        <v>131</v>
      </c>
      <c r="F391" s="24" t="s">
        <v>503</v>
      </c>
      <c r="G391" s="24" t="s">
        <v>131</v>
      </c>
    </row>
    <row r="392" spans="1:7">
      <c r="A392" s="24" t="s">
        <v>962</v>
      </c>
      <c r="B392" s="24" t="s">
        <v>504</v>
      </c>
      <c r="C392" s="24" t="s">
        <v>505</v>
      </c>
      <c r="D392" s="24" t="s">
        <v>131</v>
      </c>
      <c r="E392" s="24" t="s">
        <v>131</v>
      </c>
      <c r="F392" s="24" t="s">
        <v>505</v>
      </c>
      <c r="G392" s="24" t="s">
        <v>131</v>
      </c>
    </row>
    <row r="393" spans="1:7" ht="30">
      <c r="A393" s="24" t="s">
        <v>963</v>
      </c>
      <c r="B393" s="24" t="s">
        <v>504</v>
      </c>
      <c r="C393" s="24" t="s">
        <v>506</v>
      </c>
      <c r="D393" s="24" t="s">
        <v>131</v>
      </c>
      <c r="E393" s="24" t="s">
        <v>131</v>
      </c>
      <c r="F393" s="24" t="s">
        <v>506</v>
      </c>
      <c r="G393" s="24" t="s">
        <v>131</v>
      </c>
    </row>
    <row r="394" spans="1:7" ht="30">
      <c r="A394" s="24" t="s">
        <v>964</v>
      </c>
      <c r="B394" s="24" t="s">
        <v>504</v>
      </c>
      <c r="C394" s="24" t="s">
        <v>507</v>
      </c>
      <c r="D394" s="24" t="s">
        <v>131</v>
      </c>
      <c r="E394" s="24" t="s">
        <v>131</v>
      </c>
      <c r="F394" s="24" t="s">
        <v>507</v>
      </c>
      <c r="G394" s="24" t="s">
        <v>131</v>
      </c>
    </row>
    <row r="395" spans="1:7">
      <c r="A395" s="24" t="s">
        <v>965</v>
      </c>
      <c r="B395" s="24" t="s">
        <v>504</v>
      </c>
      <c r="C395" s="24" t="s">
        <v>508</v>
      </c>
      <c r="D395" s="24" t="s">
        <v>131</v>
      </c>
      <c r="E395" s="24" t="s">
        <v>131</v>
      </c>
      <c r="F395" s="24" t="s">
        <v>508</v>
      </c>
      <c r="G395" s="24" t="s">
        <v>131</v>
      </c>
    </row>
    <row r="396" spans="1:7">
      <c r="A396" s="24" t="s">
        <v>966</v>
      </c>
      <c r="B396" s="24" t="s">
        <v>509</v>
      </c>
      <c r="C396" s="24" t="s">
        <v>510</v>
      </c>
      <c r="D396" s="24" t="s">
        <v>131</v>
      </c>
      <c r="E396" s="24" t="s">
        <v>131</v>
      </c>
      <c r="F396" s="24" t="s">
        <v>510</v>
      </c>
      <c r="G396" s="24" t="s">
        <v>131</v>
      </c>
    </row>
    <row r="397" spans="1:7" ht="45">
      <c r="A397" s="24" t="s">
        <v>967</v>
      </c>
      <c r="B397" s="24" t="s">
        <v>509</v>
      </c>
      <c r="C397" s="24" t="s">
        <v>511</v>
      </c>
      <c r="D397" s="24" t="s">
        <v>131</v>
      </c>
      <c r="E397" s="24" t="s">
        <v>131</v>
      </c>
      <c r="F397" s="24" t="s">
        <v>511</v>
      </c>
      <c r="G397" s="24" t="s">
        <v>131</v>
      </c>
    </row>
    <row r="398" spans="1:7">
      <c r="A398" s="24" t="s">
        <v>968</v>
      </c>
      <c r="B398" s="24" t="s">
        <v>509</v>
      </c>
      <c r="C398" s="24" t="s">
        <v>512</v>
      </c>
      <c r="D398" s="24" t="s">
        <v>131</v>
      </c>
      <c r="E398" s="24" t="s">
        <v>131</v>
      </c>
      <c r="F398" s="24" t="s">
        <v>512</v>
      </c>
      <c r="G398" s="24" t="s">
        <v>131</v>
      </c>
    </row>
    <row r="399" spans="1:7" ht="30">
      <c r="A399" s="24" t="s">
        <v>969</v>
      </c>
      <c r="B399" s="24" t="s">
        <v>513</v>
      </c>
      <c r="C399" s="24" t="s">
        <v>514</v>
      </c>
      <c r="D399" s="24" t="s">
        <v>131</v>
      </c>
      <c r="E399" s="24" t="s">
        <v>131</v>
      </c>
      <c r="F399" s="24" t="s">
        <v>514</v>
      </c>
      <c r="G399" s="24" t="s">
        <v>131</v>
      </c>
    </row>
    <row r="400" spans="1:7" ht="30">
      <c r="A400" s="24" t="s">
        <v>970</v>
      </c>
      <c r="B400" s="24" t="s">
        <v>513</v>
      </c>
      <c r="C400" s="24" t="s">
        <v>515</v>
      </c>
      <c r="D400" s="24" t="s">
        <v>131</v>
      </c>
      <c r="E400" s="24" t="s">
        <v>131</v>
      </c>
      <c r="F400" s="24" t="s">
        <v>515</v>
      </c>
      <c r="G400" s="24" t="s">
        <v>131</v>
      </c>
    </row>
    <row r="401" spans="1:7" ht="30">
      <c r="A401" s="24" t="s">
        <v>971</v>
      </c>
      <c r="B401" s="24" t="s">
        <v>513</v>
      </c>
      <c r="C401" s="24" t="s">
        <v>516</v>
      </c>
      <c r="D401" s="24" t="s">
        <v>131</v>
      </c>
      <c r="E401" s="24" t="s">
        <v>131</v>
      </c>
      <c r="F401" s="24" t="s">
        <v>516</v>
      </c>
      <c r="G401" s="24" t="s">
        <v>131</v>
      </c>
    </row>
    <row r="402" spans="1:7" ht="30">
      <c r="A402" s="24" t="s">
        <v>972</v>
      </c>
      <c r="B402" s="24" t="s">
        <v>513</v>
      </c>
      <c r="C402" s="24" t="s">
        <v>517</v>
      </c>
      <c r="D402" s="24" t="s">
        <v>131</v>
      </c>
      <c r="E402" s="24" t="s">
        <v>131</v>
      </c>
      <c r="F402" s="24" t="s">
        <v>517</v>
      </c>
      <c r="G402" s="24" t="s">
        <v>131</v>
      </c>
    </row>
    <row r="403" spans="1:7" ht="30">
      <c r="A403" s="24" t="s">
        <v>973</v>
      </c>
      <c r="B403" s="24" t="s">
        <v>513</v>
      </c>
      <c r="C403" s="24" t="s">
        <v>518</v>
      </c>
      <c r="D403" s="24" t="s">
        <v>131</v>
      </c>
      <c r="E403" s="24" t="s">
        <v>131</v>
      </c>
      <c r="F403" s="24" t="s">
        <v>518</v>
      </c>
      <c r="G403" s="24" t="s">
        <v>131</v>
      </c>
    </row>
    <row r="404" spans="1:7">
      <c r="A404" s="24" t="s">
        <v>974</v>
      </c>
      <c r="B404" s="24" t="s">
        <v>509</v>
      </c>
      <c r="C404" s="24" t="s">
        <v>519</v>
      </c>
      <c r="D404" s="24" t="s">
        <v>131</v>
      </c>
      <c r="E404" s="24" t="s">
        <v>131</v>
      </c>
      <c r="F404" s="24" t="s">
        <v>519</v>
      </c>
      <c r="G404" s="24" t="s">
        <v>131</v>
      </c>
    </row>
    <row r="405" spans="1:7">
      <c r="A405" s="24" t="s">
        <v>975</v>
      </c>
      <c r="B405" s="24" t="s">
        <v>509</v>
      </c>
      <c r="C405" s="24" t="s">
        <v>520</v>
      </c>
      <c r="D405" s="24" t="s">
        <v>131</v>
      </c>
      <c r="E405" s="24" t="s">
        <v>131</v>
      </c>
      <c r="F405" s="24" t="s">
        <v>520</v>
      </c>
      <c r="G405" s="24" t="s">
        <v>131</v>
      </c>
    </row>
    <row r="406" spans="1:7">
      <c r="A406" s="24" t="s">
        <v>976</v>
      </c>
      <c r="B406" s="24" t="s">
        <v>509</v>
      </c>
      <c r="C406" s="24" t="s">
        <v>521</v>
      </c>
      <c r="D406" s="24" t="s">
        <v>131</v>
      </c>
      <c r="E406" s="24" t="s">
        <v>131</v>
      </c>
      <c r="F406" s="24" t="s">
        <v>521</v>
      </c>
      <c r="G406" s="24" t="s">
        <v>131</v>
      </c>
    </row>
    <row r="407" spans="1:7" ht="30">
      <c r="A407" s="24" t="s">
        <v>977</v>
      </c>
      <c r="B407" s="24" t="s">
        <v>509</v>
      </c>
      <c r="C407" s="24" t="s">
        <v>522</v>
      </c>
      <c r="D407" s="24" t="s">
        <v>131</v>
      </c>
      <c r="E407" s="24" t="s">
        <v>131</v>
      </c>
      <c r="F407" s="24" t="s">
        <v>522</v>
      </c>
      <c r="G407" s="24" t="s">
        <v>131</v>
      </c>
    </row>
    <row r="408" spans="1:7" ht="30">
      <c r="A408" s="24" t="s">
        <v>978</v>
      </c>
      <c r="B408" s="24" t="s">
        <v>523</v>
      </c>
      <c r="C408" s="24" t="s">
        <v>524</v>
      </c>
      <c r="D408" s="24" t="s">
        <v>131</v>
      </c>
      <c r="E408" s="24" t="s">
        <v>131</v>
      </c>
      <c r="F408" s="24" t="s">
        <v>524</v>
      </c>
      <c r="G408" s="24" t="s">
        <v>131</v>
      </c>
    </row>
    <row r="409" spans="1:7" ht="60">
      <c r="A409" s="24" t="s">
        <v>979</v>
      </c>
      <c r="B409" s="24" t="s">
        <v>525</v>
      </c>
      <c r="C409" s="24" t="s">
        <v>526</v>
      </c>
      <c r="D409" s="24" t="s">
        <v>131</v>
      </c>
      <c r="E409" s="24" t="s">
        <v>131</v>
      </c>
      <c r="F409" s="24" t="s">
        <v>526</v>
      </c>
      <c r="G409" s="24" t="s">
        <v>131</v>
      </c>
    </row>
    <row r="410" spans="1:7" ht="30">
      <c r="A410" s="24" t="s">
        <v>980</v>
      </c>
      <c r="B410" s="24" t="s">
        <v>525</v>
      </c>
      <c r="C410" s="24" t="s">
        <v>527</v>
      </c>
      <c r="D410" s="24" t="s">
        <v>131</v>
      </c>
      <c r="E410" s="24" t="s">
        <v>131</v>
      </c>
      <c r="F410" s="24" t="s">
        <v>527</v>
      </c>
      <c r="G410" s="24" t="s">
        <v>131</v>
      </c>
    </row>
    <row r="411" spans="1:7" ht="30">
      <c r="A411" s="24" t="s">
        <v>981</v>
      </c>
      <c r="B411" s="24" t="s">
        <v>525</v>
      </c>
      <c r="C411" s="24" t="s">
        <v>528</v>
      </c>
      <c r="D411" s="24" t="s">
        <v>131</v>
      </c>
      <c r="E411" s="24" t="s">
        <v>131</v>
      </c>
      <c r="F411" s="24" t="s">
        <v>528</v>
      </c>
      <c r="G411" s="24" t="s">
        <v>131</v>
      </c>
    </row>
    <row r="412" spans="1:7" ht="30">
      <c r="A412" s="24" t="s">
        <v>982</v>
      </c>
      <c r="B412" s="24" t="s">
        <v>525</v>
      </c>
      <c r="C412" s="24" t="s">
        <v>529</v>
      </c>
      <c r="D412" s="24" t="s">
        <v>131</v>
      </c>
      <c r="E412" s="24" t="s">
        <v>131</v>
      </c>
      <c r="F412" s="24" t="s">
        <v>529</v>
      </c>
      <c r="G412" s="24" t="s">
        <v>131</v>
      </c>
    </row>
    <row r="413" spans="1:7" ht="30">
      <c r="A413" s="24" t="s">
        <v>983</v>
      </c>
      <c r="B413" s="24" t="s">
        <v>525</v>
      </c>
      <c r="C413" s="24" t="s">
        <v>530</v>
      </c>
      <c r="D413" s="24" t="s">
        <v>131</v>
      </c>
      <c r="E413" s="24" t="s">
        <v>131</v>
      </c>
      <c r="F413" s="24" t="s">
        <v>530</v>
      </c>
      <c r="G413" s="24" t="s">
        <v>131</v>
      </c>
    </row>
    <row r="414" spans="1:7" ht="30">
      <c r="A414" s="24" t="s">
        <v>984</v>
      </c>
      <c r="B414" s="24" t="s">
        <v>525</v>
      </c>
      <c r="C414" s="24" t="s">
        <v>531</v>
      </c>
      <c r="D414" s="24" t="s">
        <v>131</v>
      </c>
      <c r="E414" s="24" t="s">
        <v>131</v>
      </c>
      <c r="F414" s="24" t="s">
        <v>531</v>
      </c>
      <c r="G414" s="24" t="s">
        <v>131</v>
      </c>
    </row>
    <row r="415" spans="1:7" ht="30">
      <c r="A415" s="24" t="s">
        <v>985</v>
      </c>
      <c r="B415" s="24" t="s">
        <v>525</v>
      </c>
      <c r="C415" s="24" t="s">
        <v>532</v>
      </c>
      <c r="D415" s="24" t="s">
        <v>131</v>
      </c>
      <c r="E415" s="24" t="s">
        <v>131</v>
      </c>
      <c r="F415" s="24" t="s">
        <v>532</v>
      </c>
      <c r="G415" s="24" t="s">
        <v>131</v>
      </c>
    </row>
    <row r="416" spans="1:7" ht="45">
      <c r="A416" s="24" t="s">
        <v>986</v>
      </c>
      <c r="B416" s="24" t="s">
        <v>525</v>
      </c>
      <c r="C416" s="24" t="s">
        <v>533</v>
      </c>
      <c r="D416" s="24" t="s">
        <v>131</v>
      </c>
      <c r="E416" s="24" t="s">
        <v>131</v>
      </c>
      <c r="F416" s="24" t="s">
        <v>533</v>
      </c>
      <c r="G416" s="24" t="s">
        <v>131</v>
      </c>
    </row>
    <row r="417" spans="1:7" ht="45">
      <c r="A417" s="24" t="s">
        <v>987</v>
      </c>
      <c r="B417" s="24" t="s">
        <v>525</v>
      </c>
      <c r="C417" s="24" t="s">
        <v>534</v>
      </c>
      <c r="D417" s="24" t="s">
        <v>131</v>
      </c>
      <c r="E417" s="24" t="s">
        <v>131</v>
      </c>
      <c r="F417" s="24" t="s">
        <v>534</v>
      </c>
      <c r="G417" s="24" t="s">
        <v>131</v>
      </c>
    </row>
    <row r="418" spans="1:7" ht="30">
      <c r="A418" s="24" t="s">
        <v>988</v>
      </c>
      <c r="B418" s="24" t="s">
        <v>525</v>
      </c>
      <c r="C418" s="24" t="s">
        <v>535</v>
      </c>
      <c r="D418" s="24" t="s">
        <v>131</v>
      </c>
      <c r="E418" s="24" t="s">
        <v>131</v>
      </c>
      <c r="F418" s="24" t="s">
        <v>535</v>
      </c>
      <c r="G418" s="24" t="s">
        <v>131</v>
      </c>
    </row>
    <row r="419" spans="1:7" ht="30">
      <c r="A419" s="24" t="s">
        <v>989</v>
      </c>
      <c r="B419" s="24" t="s">
        <v>525</v>
      </c>
      <c r="C419" s="24" t="s">
        <v>536</v>
      </c>
      <c r="D419" s="24" t="s">
        <v>131</v>
      </c>
      <c r="E419" s="24" t="s">
        <v>131</v>
      </c>
      <c r="F419" s="24" t="s">
        <v>536</v>
      </c>
      <c r="G419" s="24" t="s">
        <v>131</v>
      </c>
    </row>
    <row r="420" spans="1:7" ht="45">
      <c r="A420" s="24" t="s">
        <v>990</v>
      </c>
      <c r="B420" s="24" t="s">
        <v>525</v>
      </c>
      <c r="C420" s="24" t="s">
        <v>537</v>
      </c>
      <c r="D420" s="24" t="s">
        <v>131</v>
      </c>
      <c r="E420" s="24" t="s">
        <v>131</v>
      </c>
      <c r="F420" s="24" t="s">
        <v>537</v>
      </c>
      <c r="G420" s="24" t="s">
        <v>131</v>
      </c>
    </row>
    <row r="421" spans="1:7" ht="30">
      <c r="A421" s="24" t="s">
        <v>991</v>
      </c>
      <c r="B421" s="24" t="s">
        <v>525</v>
      </c>
      <c r="C421" s="24" t="s">
        <v>538</v>
      </c>
      <c r="D421" s="24" t="s">
        <v>131</v>
      </c>
      <c r="E421" s="24" t="s">
        <v>131</v>
      </c>
      <c r="F421" s="24" t="s">
        <v>538</v>
      </c>
      <c r="G421" s="24" t="s">
        <v>131</v>
      </c>
    </row>
    <row r="422" spans="1:7" ht="30">
      <c r="A422" s="24" t="s">
        <v>992</v>
      </c>
      <c r="B422" s="24" t="s">
        <v>525</v>
      </c>
      <c r="C422" s="24" t="s">
        <v>539</v>
      </c>
      <c r="D422" s="24" t="s">
        <v>131</v>
      </c>
      <c r="E422" s="24" t="s">
        <v>131</v>
      </c>
      <c r="F422" s="24" t="s">
        <v>539</v>
      </c>
      <c r="G422" s="24" t="s">
        <v>131</v>
      </c>
    </row>
    <row r="423" spans="1:7" ht="30">
      <c r="A423" s="24" t="s">
        <v>993</v>
      </c>
      <c r="B423" s="24" t="s">
        <v>525</v>
      </c>
      <c r="C423" s="24" t="s">
        <v>540</v>
      </c>
      <c r="D423" s="24" t="s">
        <v>131</v>
      </c>
      <c r="E423" s="24" t="s">
        <v>131</v>
      </c>
      <c r="F423" s="24" t="s">
        <v>540</v>
      </c>
      <c r="G423" s="24" t="s">
        <v>131</v>
      </c>
    </row>
    <row r="424" spans="1:7" ht="30">
      <c r="A424" s="24" t="s">
        <v>994</v>
      </c>
      <c r="B424" s="24" t="s">
        <v>525</v>
      </c>
      <c r="C424" s="24" t="s">
        <v>541</v>
      </c>
      <c r="D424" s="24" t="s">
        <v>131</v>
      </c>
      <c r="E424" s="24" t="s">
        <v>131</v>
      </c>
      <c r="F424" s="24" t="s">
        <v>541</v>
      </c>
      <c r="G424" s="24" t="s">
        <v>131</v>
      </c>
    </row>
    <row r="425" spans="1:7" ht="30">
      <c r="A425" s="24" t="s">
        <v>995</v>
      </c>
      <c r="B425" s="24" t="s">
        <v>525</v>
      </c>
      <c r="C425" s="24" t="s">
        <v>542</v>
      </c>
      <c r="D425" s="24" t="s">
        <v>131</v>
      </c>
      <c r="E425" s="24" t="s">
        <v>131</v>
      </c>
      <c r="F425" s="24" t="s">
        <v>542</v>
      </c>
      <c r="G425" s="24" t="s">
        <v>131</v>
      </c>
    </row>
    <row r="426" spans="1:7" ht="30">
      <c r="A426" s="24" t="s">
        <v>996</v>
      </c>
      <c r="B426" s="24" t="s">
        <v>525</v>
      </c>
      <c r="C426" s="24" t="s">
        <v>543</v>
      </c>
      <c r="D426" s="24" t="s">
        <v>131</v>
      </c>
      <c r="E426" s="24" t="s">
        <v>131</v>
      </c>
      <c r="F426" s="24" t="s">
        <v>543</v>
      </c>
      <c r="G426" s="24" t="s">
        <v>131</v>
      </c>
    </row>
    <row r="427" spans="1:7" ht="30">
      <c r="A427" s="24" t="s">
        <v>997</v>
      </c>
      <c r="B427" s="24" t="s">
        <v>525</v>
      </c>
      <c r="C427" s="24" t="s">
        <v>544</v>
      </c>
      <c r="D427" s="24" t="s">
        <v>131</v>
      </c>
      <c r="E427" s="24" t="s">
        <v>131</v>
      </c>
      <c r="F427" s="24" t="s">
        <v>544</v>
      </c>
      <c r="G427" s="24" t="s">
        <v>131</v>
      </c>
    </row>
    <row r="428" spans="1:7" ht="30">
      <c r="A428" s="24" t="s">
        <v>998</v>
      </c>
      <c r="B428" s="24" t="s">
        <v>525</v>
      </c>
      <c r="C428" s="24" t="s">
        <v>545</v>
      </c>
      <c r="D428" s="24" t="s">
        <v>131</v>
      </c>
      <c r="E428" s="24" t="s">
        <v>131</v>
      </c>
      <c r="F428" s="24" t="s">
        <v>545</v>
      </c>
      <c r="G428" s="24" t="s">
        <v>131</v>
      </c>
    </row>
    <row r="429" spans="1:7" ht="30">
      <c r="A429" s="24" t="s">
        <v>999</v>
      </c>
      <c r="B429" s="24" t="s">
        <v>525</v>
      </c>
      <c r="C429" s="24" t="s">
        <v>546</v>
      </c>
      <c r="D429" s="24" t="s">
        <v>131</v>
      </c>
      <c r="E429" s="24" t="s">
        <v>131</v>
      </c>
      <c r="F429" s="24" t="s">
        <v>546</v>
      </c>
      <c r="G429" s="24" t="s">
        <v>131</v>
      </c>
    </row>
    <row r="430" spans="1:7" ht="30">
      <c r="A430" s="24" t="s">
        <v>1000</v>
      </c>
      <c r="B430" s="24" t="s">
        <v>547</v>
      </c>
      <c r="C430" s="24" t="s">
        <v>548</v>
      </c>
      <c r="D430" s="24" t="s">
        <v>131</v>
      </c>
      <c r="E430" s="24" t="s">
        <v>131</v>
      </c>
      <c r="F430" s="24" t="s">
        <v>548</v>
      </c>
      <c r="G430" s="24" t="s">
        <v>131</v>
      </c>
    </row>
    <row r="431" spans="1:7" ht="30">
      <c r="A431" s="24" t="s">
        <v>1001</v>
      </c>
      <c r="B431" s="24" t="s">
        <v>549</v>
      </c>
      <c r="C431" s="24" t="s">
        <v>550</v>
      </c>
      <c r="D431" s="24" t="s">
        <v>131</v>
      </c>
      <c r="E431" s="24" t="s">
        <v>131</v>
      </c>
      <c r="F431" s="24" t="s">
        <v>550</v>
      </c>
      <c r="G431" s="24" t="s">
        <v>131</v>
      </c>
    </row>
    <row r="432" spans="1:7" ht="30">
      <c r="A432" s="24" t="s">
        <v>1002</v>
      </c>
      <c r="B432" s="24" t="s">
        <v>551</v>
      </c>
      <c r="C432" s="24" t="s">
        <v>552</v>
      </c>
      <c r="D432" s="24" t="s">
        <v>131</v>
      </c>
      <c r="E432" s="24" t="s">
        <v>131</v>
      </c>
      <c r="F432" s="24" t="s">
        <v>552</v>
      </c>
      <c r="G432" s="24" t="s">
        <v>131</v>
      </c>
    </row>
    <row r="433" spans="1:7" ht="30">
      <c r="A433" s="24" t="s">
        <v>1003</v>
      </c>
      <c r="B433" s="24" t="s">
        <v>551</v>
      </c>
      <c r="C433" s="24" t="s">
        <v>553</v>
      </c>
      <c r="D433" s="24" t="s">
        <v>131</v>
      </c>
      <c r="E433" s="24" t="s">
        <v>131</v>
      </c>
      <c r="F433" s="24" t="s">
        <v>553</v>
      </c>
      <c r="G433" s="24" t="s">
        <v>131</v>
      </c>
    </row>
    <row r="434" spans="1:7" ht="30">
      <c r="A434" s="24" t="s">
        <v>1004</v>
      </c>
      <c r="B434" s="24" t="s">
        <v>551</v>
      </c>
      <c r="C434" s="24" t="s">
        <v>554</v>
      </c>
      <c r="D434" s="24" t="s">
        <v>131</v>
      </c>
      <c r="E434" s="24" t="s">
        <v>131</v>
      </c>
      <c r="F434" s="24" t="s">
        <v>554</v>
      </c>
      <c r="G434" s="24" t="s">
        <v>131</v>
      </c>
    </row>
    <row r="435" spans="1:7" ht="30">
      <c r="A435" s="24" t="s">
        <v>1005</v>
      </c>
      <c r="B435" s="24" t="s">
        <v>551</v>
      </c>
      <c r="C435" s="24" t="s">
        <v>555</v>
      </c>
      <c r="D435" s="24" t="s">
        <v>131</v>
      </c>
      <c r="E435" s="24" t="s">
        <v>131</v>
      </c>
      <c r="F435" s="24" t="s">
        <v>555</v>
      </c>
      <c r="G435" s="24" t="s">
        <v>131</v>
      </c>
    </row>
    <row r="436" spans="1:7" ht="30">
      <c r="A436" s="24" t="s">
        <v>1006</v>
      </c>
      <c r="B436" s="24" t="s">
        <v>551</v>
      </c>
      <c r="C436" s="24" t="s">
        <v>556</v>
      </c>
      <c r="D436" s="24" t="s">
        <v>131</v>
      </c>
      <c r="E436" s="24" t="s">
        <v>131</v>
      </c>
      <c r="F436" s="24" t="s">
        <v>556</v>
      </c>
      <c r="G436" s="24" t="s">
        <v>131</v>
      </c>
    </row>
    <row r="437" spans="1:7" ht="30">
      <c r="A437" s="24" t="s">
        <v>1007</v>
      </c>
      <c r="B437" s="24" t="s">
        <v>551</v>
      </c>
      <c r="C437" s="24" t="s">
        <v>557</v>
      </c>
      <c r="D437" s="24" t="s">
        <v>131</v>
      </c>
      <c r="E437" s="24" t="s">
        <v>131</v>
      </c>
      <c r="F437" s="24" t="s">
        <v>557</v>
      </c>
      <c r="G437" s="24" t="s">
        <v>131</v>
      </c>
    </row>
    <row r="438" spans="1:7" ht="30">
      <c r="A438" s="24" t="s">
        <v>1008</v>
      </c>
      <c r="B438" s="24" t="s">
        <v>551</v>
      </c>
      <c r="C438" s="24" t="s">
        <v>558</v>
      </c>
      <c r="D438" s="24" t="s">
        <v>131</v>
      </c>
      <c r="E438" s="24" t="s">
        <v>131</v>
      </c>
      <c r="F438" s="24" t="s">
        <v>558</v>
      </c>
      <c r="G438" s="24" t="s">
        <v>131</v>
      </c>
    </row>
    <row r="439" spans="1:7" ht="30">
      <c r="A439" s="24" t="s">
        <v>1009</v>
      </c>
      <c r="B439" s="24" t="s">
        <v>551</v>
      </c>
      <c r="C439" s="24" t="s">
        <v>559</v>
      </c>
      <c r="D439" s="24" t="s">
        <v>131</v>
      </c>
      <c r="E439" s="24" t="s">
        <v>131</v>
      </c>
      <c r="F439" s="24" t="s">
        <v>559</v>
      </c>
      <c r="G439" s="24" t="s">
        <v>131</v>
      </c>
    </row>
    <row r="440" spans="1:7" ht="30">
      <c r="A440" s="24" t="s">
        <v>1010</v>
      </c>
      <c r="B440" s="24" t="s">
        <v>551</v>
      </c>
      <c r="C440" s="24" t="s">
        <v>560</v>
      </c>
      <c r="D440" s="24" t="s">
        <v>131</v>
      </c>
      <c r="E440" s="24" t="s">
        <v>131</v>
      </c>
      <c r="F440" s="24" t="s">
        <v>560</v>
      </c>
      <c r="G440" s="24" t="s">
        <v>131</v>
      </c>
    </row>
    <row r="441" spans="1:7" ht="30">
      <c r="A441" s="24" t="s">
        <v>1011</v>
      </c>
      <c r="B441" s="24" t="s">
        <v>551</v>
      </c>
      <c r="C441" s="24" t="s">
        <v>561</v>
      </c>
      <c r="D441" s="24" t="s">
        <v>131</v>
      </c>
      <c r="E441" s="24" t="s">
        <v>131</v>
      </c>
      <c r="F441" s="24" t="s">
        <v>561</v>
      </c>
      <c r="G441" s="24" t="s">
        <v>131</v>
      </c>
    </row>
    <row r="442" spans="1:7" ht="30">
      <c r="A442" s="24" t="s">
        <v>1012</v>
      </c>
      <c r="B442" s="24" t="s">
        <v>551</v>
      </c>
      <c r="C442" s="24" t="s">
        <v>562</v>
      </c>
      <c r="D442" s="24" t="s">
        <v>131</v>
      </c>
      <c r="E442" s="24" t="s">
        <v>131</v>
      </c>
      <c r="F442" s="24" t="s">
        <v>562</v>
      </c>
      <c r="G442" s="24" t="s">
        <v>131</v>
      </c>
    </row>
    <row r="443" spans="1:7" ht="30">
      <c r="A443" s="24" t="s">
        <v>1013</v>
      </c>
      <c r="B443" s="24" t="s">
        <v>551</v>
      </c>
      <c r="C443" s="24" t="s">
        <v>563</v>
      </c>
      <c r="D443" s="24" t="s">
        <v>131</v>
      </c>
      <c r="E443" s="24" t="s">
        <v>131</v>
      </c>
      <c r="F443" s="24" t="s">
        <v>563</v>
      </c>
      <c r="G443" s="24" t="s">
        <v>131</v>
      </c>
    </row>
    <row r="444" spans="1:7" ht="30">
      <c r="A444" s="24" t="s">
        <v>1014</v>
      </c>
      <c r="B444" s="24" t="s">
        <v>551</v>
      </c>
      <c r="C444" s="24" t="s">
        <v>564</v>
      </c>
      <c r="D444" s="24" t="s">
        <v>131</v>
      </c>
      <c r="E444" s="24" t="s">
        <v>131</v>
      </c>
      <c r="F444" s="24" t="s">
        <v>564</v>
      </c>
      <c r="G444" s="24" t="s">
        <v>131</v>
      </c>
    </row>
    <row r="445" spans="1:7" ht="30">
      <c r="A445" s="24" t="s">
        <v>1015</v>
      </c>
      <c r="B445" s="24" t="s">
        <v>551</v>
      </c>
      <c r="C445" s="24" t="s">
        <v>565</v>
      </c>
      <c r="D445" s="24" t="s">
        <v>131</v>
      </c>
      <c r="E445" s="24" t="s">
        <v>131</v>
      </c>
      <c r="F445" s="24" t="s">
        <v>565</v>
      </c>
      <c r="G445" s="24" t="s">
        <v>131</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50" workbookViewId="0">
      <selection activeCell="A52" sqref="A52"/>
    </sheetView>
  </sheetViews>
  <sheetFormatPr baseColWidth="10" defaultRowHeight="15"/>
  <cols>
    <col min="1" max="1" width="32.5703125" bestFit="1" customWidth="1"/>
    <col min="2" max="2" width="47.85546875" customWidth="1"/>
    <col min="3" max="3" width="99.42578125" customWidth="1"/>
  </cols>
  <sheetData>
    <row r="1" spans="1:3" ht="15.75">
      <c r="A1" s="32" t="s">
        <v>1094</v>
      </c>
      <c r="B1" s="33" t="s">
        <v>1095</v>
      </c>
      <c r="C1" s="33" t="s">
        <v>1096</v>
      </c>
    </row>
    <row r="2" spans="1:3">
      <c r="A2" s="29" t="s">
        <v>1017</v>
      </c>
      <c r="B2" s="34"/>
      <c r="C2" s="34"/>
    </row>
    <row r="3" spans="1:3" ht="165">
      <c r="A3" s="29" t="s">
        <v>1018</v>
      </c>
      <c r="B3" s="34" t="s">
        <v>1185</v>
      </c>
      <c r="C3" s="34" t="s">
        <v>1184</v>
      </c>
    </row>
    <row r="4" spans="1:3">
      <c r="A4" s="29" t="s">
        <v>1079</v>
      </c>
      <c r="B4" s="34"/>
      <c r="C4" s="34"/>
    </row>
    <row r="5" spans="1:3">
      <c r="A5" s="29" t="s">
        <v>1078</v>
      </c>
      <c r="B5" s="34"/>
      <c r="C5" s="34"/>
    </row>
    <row r="6" spans="1:3">
      <c r="A6" s="29" t="s">
        <v>1080</v>
      </c>
      <c r="B6" s="34"/>
      <c r="C6" s="34"/>
    </row>
    <row r="7" spans="1:3">
      <c r="A7" s="29" t="s">
        <v>1081</v>
      </c>
      <c r="B7" s="34"/>
      <c r="C7" s="34"/>
    </row>
    <row r="8" spans="1:3">
      <c r="A8" s="29" t="s">
        <v>1019</v>
      </c>
      <c r="B8" s="34"/>
      <c r="C8" s="34"/>
    </row>
    <row r="9" spans="1:3">
      <c r="A9" s="29" t="s">
        <v>1020</v>
      </c>
      <c r="B9" s="34"/>
      <c r="C9" s="34"/>
    </row>
    <row r="10" spans="1:3" ht="90">
      <c r="A10" s="29" t="s">
        <v>1021</v>
      </c>
      <c r="B10" s="34" t="s">
        <v>1178</v>
      </c>
      <c r="C10" s="34" t="s">
        <v>1179</v>
      </c>
    </row>
    <row r="11" spans="1:3" ht="105">
      <c r="A11" s="29" t="s">
        <v>1022</v>
      </c>
      <c r="B11" s="34" t="s">
        <v>1180</v>
      </c>
      <c r="C11" s="34" t="s">
        <v>1181</v>
      </c>
    </row>
    <row r="12" spans="1:3" ht="120">
      <c r="A12" s="29" t="s">
        <v>1023</v>
      </c>
      <c r="B12" s="34" t="s">
        <v>1182</v>
      </c>
      <c r="C12" s="34" t="s">
        <v>1183</v>
      </c>
    </row>
    <row r="13" spans="1:3" ht="75">
      <c r="A13" s="29" t="s">
        <v>1024</v>
      </c>
      <c r="B13" s="34" t="s">
        <v>1176</v>
      </c>
      <c r="C13" s="34" t="s">
        <v>1177</v>
      </c>
    </row>
    <row r="14" spans="1:3">
      <c r="A14" s="29" t="s">
        <v>1025</v>
      </c>
      <c r="B14" s="34"/>
      <c r="C14" s="34"/>
    </row>
    <row r="15" spans="1:3" ht="165">
      <c r="A15" s="29" t="s">
        <v>1026</v>
      </c>
      <c r="B15" s="34" t="s">
        <v>1174</v>
      </c>
      <c r="C15" s="34" t="s">
        <v>1175</v>
      </c>
    </row>
    <row r="16" spans="1:3">
      <c r="A16" s="29" t="s">
        <v>1027</v>
      </c>
      <c r="B16" s="34"/>
      <c r="C16" s="34"/>
    </row>
    <row r="17" spans="1:3" ht="240">
      <c r="A17" s="29" t="s">
        <v>1171</v>
      </c>
      <c r="B17" s="34" t="s">
        <v>1172</v>
      </c>
      <c r="C17" s="34" t="s">
        <v>1173</v>
      </c>
    </row>
    <row r="18" spans="1:3" ht="180">
      <c r="A18" s="30" t="s">
        <v>1165</v>
      </c>
      <c r="B18" s="34" t="s">
        <v>1167</v>
      </c>
      <c r="C18" s="34" t="s">
        <v>1168</v>
      </c>
    </row>
    <row r="19" spans="1:3" ht="105">
      <c r="A19" s="30" t="s">
        <v>1166</v>
      </c>
      <c r="B19" s="34" t="s">
        <v>1170</v>
      </c>
      <c r="C19" s="34" t="s">
        <v>1169</v>
      </c>
    </row>
    <row r="20" spans="1:3">
      <c r="A20" s="29" t="s">
        <v>1028</v>
      </c>
      <c r="B20" s="34"/>
      <c r="C20" s="34"/>
    </row>
    <row r="21" spans="1:3">
      <c r="A21" s="29" t="s">
        <v>1029</v>
      </c>
      <c r="B21" s="34"/>
      <c r="C21" s="34"/>
    </row>
    <row r="22" spans="1:3">
      <c r="A22" s="29" t="s">
        <v>1030</v>
      </c>
      <c r="B22" s="34"/>
      <c r="C22" s="34"/>
    </row>
    <row r="23" spans="1:3" ht="90">
      <c r="A23" s="29" t="s">
        <v>1031</v>
      </c>
      <c r="B23" s="34" t="s">
        <v>1163</v>
      </c>
      <c r="C23" s="34" t="s">
        <v>1164</v>
      </c>
    </row>
    <row r="24" spans="1:3" ht="90">
      <c r="A24" s="29" t="s">
        <v>1032</v>
      </c>
      <c r="B24" s="34" t="s">
        <v>1161</v>
      </c>
      <c r="C24" s="34" t="s">
        <v>1162</v>
      </c>
    </row>
    <row r="25" spans="1:3" ht="105">
      <c r="A25" s="29" t="s">
        <v>1033</v>
      </c>
      <c r="B25" s="34" t="s">
        <v>1157</v>
      </c>
      <c r="C25" s="34" t="s">
        <v>1158</v>
      </c>
    </row>
    <row r="26" spans="1:3" ht="75">
      <c r="A26" s="29" t="s">
        <v>1034</v>
      </c>
      <c r="B26" s="34" t="s">
        <v>1159</v>
      </c>
      <c r="C26" s="34" t="s">
        <v>1160</v>
      </c>
    </row>
    <row r="27" spans="1:3" ht="105">
      <c r="A27" s="29" t="s">
        <v>1035</v>
      </c>
      <c r="B27" s="34" t="s">
        <v>1156</v>
      </c>
      <c r="C27" s="34" t="s">
        <v>1155</v>
      </c>
    </row>
    <row r="28" spans="1:3">
      <c r="A28" s="29" t="s">
        <v>1082</v>
      </c>
      <c r="B28" s="34"/>
      <c r="C28" s="34"/>
    </row>
    <row r="29" spans="1:3">
      <c r="A29" s="29" t="s">
        <v>1083</v>
      </c>
      <c r="B29" s="34"/>
      <c r="C29" s="34"/>
    </row>
    <row r="30" spans="1:3">
      <c r="A30" s="29" t="s">
        <v>1084</v>
      </c>
      <c r="B30" s="34"/>
      <c r="C30" s="34"/>
    </row>
    <row r="31" spans="1:3">
      <c r="A31" s="29" t="s">
        <v>1085</v>
      </c>
      <c r="B31" s="34"/>
      <c r="C31" s="34"/>
    </row>
    <row r="32" spans="1:3" ht="105">
      <c r="A32" s="29" t="s">
        <v>1036</v>
      </c>
      <c r="B32" s="34" t="s">
        <v>1154</v>
      </c>
      <c r="C32" s="34" t="s">
        <v>1153</v>
      </c>
    </row>
    <row r="33" spans="1:3" ht="90">
      <c r="A33" s="29" t="s">
        <v>1037</v>
      </c>
      <c r="B33" s="34" t="s">
        <v>1149</v>
      </c>
      <c r="C33" s="34" t="s">
        <v>1150</v>
      </c>
    </row>
    <row r="34" spans="1:3" ht="105">
      <c r="A34" s="29" t="s">
        <v>1038</v>
      </c>
      <c r="B34" s="34" t="s">
        <v>1152</v>
      </c>
      <c r="C34" s="34" t="s">
        <v>1151</v>
      </c>
    </row>
    <row r="35" spans="1:3">
      <c r="A35" s="29" t="s">
        <v>1086</v>
      </c>
      <c r="B35" s="34"/>
      <c r="C35" s="34"/>
    </row>
    <row r="36" spans="1:3">
      <c r="A36" s="29" t="s">
        <v>1087</v>
      </c>
      <c r="B36" s="34"/>
      <c r="C36" s="34"/>
    </row>
    <row r="37" spans="1:3">
      <c r="A37" s="29" t="s">
        <v>1088</v>
      </c>
      <c r="B37" s="34"/>
      <c r="C37" s="34"/>
    </row>
    <row r="38" spans="1:3" ht="135">
      <c r="A38" s="30" t="s">
        <v>1039</v>
      </c>
      <c r="B38" s="34" t="s">
        <v>1147</v>
      </c>
      <c r="C38" s="34" t="s">
        <v>1148</v>
      </c>
    </row>
    <row r="39" spans="1:3">
      <c r="A39" s="29" t="s">
        <v>1040</v>
      </c>
      <c r="B39" s="34"/>
      <c r="C39" s="34"/>
    </row>
    <row r="40" spans="1:3">
      <c r="A40" s="29" t="s">
        <v>1089</v>
      </c>
      <c r="B40" s="34"/>
      <c r="C40" s="34"/>
    </row>
    <row r="41" spans="1:3">
      <c r="A41" s="29" t="s">
        <v>1090</v>
      </c>
      <c r="B41" s="34"/>
      <c r="C41" s="34"/>
    </row>
    <row r="42" spans="1:3" ht="30">
      <c r="A42" s="30" t="s">
        <v>1091</v>
      </c>
      <c r="B42" s="34"/>
      <c r="C42" s="34"/>
    </row>
    <row r="43" spans="1:3" ht="30">
      <c r="A43" s="30" t="s">
        <v>1092</v>
      </c>
      <c r="B43" s="34"/>
      <c r="C43" s="34"/>
    </row>
    <row r="44" spans="1:3" ht="165">
      <c r="A44" s="29" t="s">
        <v>1041</v>
      </c>
      <c r="B44" s="34" t="s">
        <v>1146</v>
      </c>
      <c r="C44" s="34" t="s">
        <v>1145</v>
      </c>
    </row>
    <row r="45" spans="1:3" ht="105">
      <c r="A45" s="29" t="s">
        <v>1042</v>
      </c>
      <c r="B45" s="34" t="s">
        <v>1143</v>
      </c>
      <c r="C45" s="34" t="s">
        <v>1144</v>
      </c>
    </row>
    <row r="46" spans="1:3" ht="135">
      <c r="A46" s="29" t="s">
        <v>1043</v>
      </c>
      <c r="B46" s="34" t="s">
        <v>1142</v>
      </c>
      <c r="C46" s="34" t="s">
        <v>1141</v>
      </c>
    </row>
    <row r="47" spans="1:3" ht="225">
      <c r="A47" s="30" t="s">
        <v>1044</v>
      </c>
      <c r="B47" s="34" t="s">
        <v>1139</v>
      </c>
      <c r="C47" s="34" t="s">
        <v>1140</v>
      </c>
    </row>
    <row r="48" spans="1:3" ht="225">
      <c r="A48" s="29" t="s">
        <v>1045</v>
      </c>
      <c r="B48" s="34" t="s">
        <v>1135</v>
      </c>
      <c r="C48" s="34" t="s">
        <v>1136</v>
      </c>
    </row>
    <row r="49" spans="1:3" ht="135">
      <c r="A49" s="29" t="s">
        <v>1046</v>
      </c>
      <c r="B49" s="34" t="s">
        <v>1137</v>
      </c>
      <c r="C49" s="34" t="s">
        <v>1138</v>
      </c>
    </row>
    <row r="50" spans="1:3" ht="120">
      <c r="A50" s="29" t="s">
        <v>1047</v>
      </c>
      <c r="B50" s="34" t="s">
        <v>1134</v>
      </c>
      <c r="C50" s="34" t="s">
        <v>1133</v>
      </c>
    </row>
    <row r="51" spans="1:3">
      <c r="A51" s="29" t="s">
        <v>1186</v>
      </c>
      <c r="B51" s="34"/>
      <c r="C51" s="34"/>
    </row>
    <row r="52" spans="1:3" ht="270">
      <c r="A52" s="29" t="s">
        <v>1048</v>
      </c>
      <c r="B52" s="34" t="s">
        <v>1131</v>
      </c>
      <c r="C52" s="34" t="s">
        <v>1132</v>
      </c>
    </row>
    <row r="53" spans="1:3">
      <c r="A53" s="29" t="s">
        <v>1049</v>
      </c>
      <c r="B53" s="34"/>
      <c r="C53" s="34"/>
    </row>
    <row r="54" spans="1:3">
      <c r="A54" s="29" t="s">
        <v>1050</v>
      </c>
      <c r="B54" s="34"/>
      <c r="C54" s="34"/>
    </row>
    <row r="55" spans="1:3">
      <c r="A55" s="29" t="s">
        <v>1051</v>
      </c>
      <c r="B55" s="34"/>
      <c r="C55" s="34"/>
    </row>
    <row r="56" spans="1:3" ht="135">
      <c r="A56" s="29" t="s">
        <v>1052</v>
      </c>
      <c r="B56" s="34" t="s">
        <v>1130</v>
      </c>
      <c r="C56" s="34" t="s">
        <v>1129</v>
      </c>
    </row>
    <row r="57" spans="1:3" ht="120">
      <c r="A57" s="29" t="s">
        <v>1053</v>
      </c>
      <c r="B57" s="34" t="s">
        <v>1128</v>
      </c>
      <c r="C57" s="34" t="s">
        <v>1127</v>
      </c>
    </row>
    <row r="58" spans="1:3" ht="120">
      <c r="A58" s="29" t="s">
        <v>1054</v>
      </c>
      <c r="B58" s="34" t="s">
        <v>1126</v>
      </c>
      <c r="C58" s="34" t="s">
        <v>1125</v>
      </c>
    </row>
    <row r="59" spans="1:3" ht="135">
      <c r="A59" s="29" t="s">
        <v>1055</v>
      </c>
      <c r="B59" s="34" t="s">
        <v>1124</v>
      </c>
      <c r="C59" s="34" t="s">
        <v>1123</v>
      </c>
    </row>
    <row r="60" spans="1:3" ht="60">
      <c r="A60" s="29" t="s">
        <v>1056</v>
      </c>
      <c r="B60" s="34" t="s">
        <v>1122</v>
      </c>
      <c r="C60" s="34" t="s">
        <v>1121</v>
      </c>
    </row>
    <row r="61" spans="1:3" ht="150">
      <c r="A61" s="29" t="s">
        <v>1057</v>
      </c>
      <c r="B61" s="34" t="s">
        <v>1119</v>
      </c>
      <c r="C61" s="34" t="s">
        <v>1120</v>
      </c>
    </row>
    <row r="62" spans="1:3" ht="165">
      <c r="A62" s="29" t="s">
        <v>1058</v>
      </c>
      <c r="B62" s="34" t="s">
        <v>1115</v>
      </c>
      <c r="C62" s="34" t="s">
        <v>1116</v>
      </c>
    </row>
    <row r="63" spans="1:3" ht="90">
      <c r="A63" s="29" t="s">
        <v>1059</v>
      </c>
      <c r="B63" s="34" t="s">
        <v>1118</v>
      </c>
      <c r="C63" s="34" t="s">
        <v>1117</v>
      </c>
    </row>
    <row r="64" spans="1:3">
      <c r="A64" s="29" t="s">
        <v>1093</v>
      </c>
      <c r="B64" s="34"/>
      <c r="C64" s="34"/>
    </row>
    <row r="65" spans="1:3" ht="105">
      <c r="A65" s="29" t="s">
        <v>1060</v>
      </c>
      <c r="B65" s="34" t="s">
        <v>1113</v>
      </c>
      <c r="C65" s="34" t="s">
        <v>1114</v>
      </c>
    </row>
    <row r="66" spans="1:3" ht="150">
      <c r="A66" s="29" t="s">
        <v>1016</v>
      </c>
      <c r="B66" s="35" t="s">
        <v>1111</v>
      </c>
      <c r="C66" s="34" t="s">
        <v>1112</v>
      </c>
    </row>
    <row r="67" spans="1:3">
      <c r="A67" s="29" t="s">
        <v>1061</v>
      </c>
      <c r="B67" s="34"/>
      <c r="C67" s="34"/>
    </row>
    <row r="68" spans="1:3">
      <c r="A68" s="29" t="s">
        <v>1062</v>
      </c>
      <c r="B68" s="34"/>
      <c r="C68" s="34"/>
    </row>
    <row r="69" spans="1:3">
      <c r="A69" s="29" t="s">
        <v>1063</v>
      </c>
      <c r="B69" s="34"/>
      <c r="C69" s="34"/>
    </row>
    <row r="70" spans="1:3">
      <c r="A70" s="29" t="s">
        <v>1064</v>
      </c>
      <c r="B70" s="34"/>
      <c r="C70" s="34"/>
    </row>
    <row r="71" spans="1:3" ht="180">
      <c r="A71" s="29" t="s">
        <v>1065</v>
      </c>
      <c r="B71" s="34" t="s">
        <v>1105</v>
      </c>
      <c r="C71" s="34" t="s">
        <v>1106</v>
      </c>
    </row>
    <row r="72" spans="1:3" ht="180">
      <c r="A72" s="29" t="s">
        <v>1066</v>
      </c>
      <c r="B72" s="34" t="s">
        <v>1107</v>
      </c>
      <c r="C72" s="34" t="s">
        <v>1108</v>
      </c>
    </row>
    <row r="73" spans="1:3" ht="210">
      <c r="A73" s="29" t="s">
        <v>1067</v>
      </c>
      <c r="B73" s="34" t="s">
        <v>1109</v>
      </c>
      <c r="C73" s="34" t="s">
        <v>1110</v>
      </c>
    </row>
    <row r="74" spans="1:3">
      <c r="A74" s="29" t="s">
        <v>1068</v>
      </c>
      <c r="B74" s="34"/>
      <c r="C74" s="34"/>
    </row>
    <row r="75" spans="1:3">
      <c r="A75" s="29" t="s">
        <v>1069</v>
      </c>
      <c r="B75" s="34"/>
      <c r="C75" s="34"/>
    </row>
    <row r="76" spans="1:3" ht="240">
      <c r="A76" s="29" t="s">
        <v>1070</v>
      </c>
      <c r="B76" s="34" t="s">
        <v>1101</v>
      </c>
      <c r="C76" s="34" t="s">
        <v>1102</v>
      </c>
    </row>
    <row r="77" spans="1:3" ht="225">
      <c r="A77" s="29" t="s">
        <v>1071</v>
      </c>
      <c r="B77" s="34" t="s">
        <v>1104</v>
      </c>
      <c r="C77" s="34" t="s">
        <v>1103</v>
      </c>
    </row>
    <row r="78" spans="1:3">
      <c r="A78" s="29" t="s">
        <v>1072</v>
      </c>
      <c r="B78" s="34"/>
      <c r="C78" s="34"/>
    </row>
    <row r="79" spans="1:3">
      <c r="A79" s="29" t="s">
        <v>1073</v>
      </c>
      <c r="B79" s="34"/>
      <c r="C79" s="34"/>
    </row>
    <row r="80" spans="1:3">
      <c r="A80" s="29" t="s">
        <v>1074</v>
      </c>
      <c r="B80" s="34"/>
      <c r="C80" s="34"/>
    </row>
    <row r="81" spans="1:3" ht="105">
      <c r="A81" s="29" t="s">
        <v>1075</v>
      </c>
      <c r="B81" s="35" t="s">
        <v>1099</v>
      </c>
      <c r="C81" s="34" t="s">
        <v>1100</v>
      </c>
    </row>
    <row r="82" spans="1:3" ht="90">
      <c r="A82" s="31" t="s">
        <v>1076</v>
      </c>
      <c r="B82" s="34" t="s">
        <v>1097</v>
      </c>
      <c r="C82" s="34" t="s">
        <v>1098</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ADMINISTRATIVO</vt:lpstr>
      <vt:lpstr>GRANDES CLIENTES</vt:lpstr>
      <vt:lpstr>PQR</vt:lpstr>
      <vt:lpstr>TERRENO</vt:lpstr>
      <vt:lpstr>DEFRAUDACIÓN</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Handersson David Suarez Leguizamo</cp:lastModifiedBy>
  <cp:lastPrinted>2016-03-09T15:41:11Z</cp:lastPrinted>
  <dcterms:created xsi:type="dcterms:W3CDTF">2016-01-24T13:47:41Z</dcterms:created>
  <dcterms:modified xsi:type="dcterms:W3CDTF">2018-11-23T17:32:34Z</dcterms:modified>
</cp:coreProperties>
</file>